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TSHOP\AppData\Local\Temp\iNet\6601fdd9d3de1e4a8a73c193\"/>
    </mc:Choice>
  </mc:AlternateContent>
  <bookViews>
    <workbookView xWindow="-108" yWindow="-108" windowWidth="19440" windowHeight="13176" tabRatio="634" activeTab="4"/>
  </bookViews>
  <sheets>
    <sheet name="BANG 1-TONG HOP" sheetId="4" r:id="rId1"/>
    <sheet name="BANG 5-THU NO" sheetId="11" r:id="rId2"/>
    <sheet name="BANG 2 (CC, VC, NLĐ)" sheetId="9" r:id="rId3"/>
    <sheet name="BANG 2.1 (NLĐ KHAC)" sheetId="2" r:id="rId4"/>
    <sheet name="BANG 2.2 (CC X-P)" sheetId="1" r:id="rId5"/>
    <sheet name="BANG 3 (CC, VC TP)" sheetId="3" r:id="rId6"/>
    <sheet name="BANG 4 (DN)" sheetId="6" r:id="rId7"/>
    <sheet name="BANG 5 (NLD cua DN)" sheetId="10" r:id="rId8"/>
  </sheets>
  <externalReferences>
    <externalReference r:id="rId9"/>
    <externalReference r:id="rId10"/>
  </externalReferences>
  <definedNames>
    <definedName name="_xlnm.Print_Area" localSheetId="0">'BANG 1-TONG HOP'!$A$1:$D$10</definedName>
    <definedName name="_xlnm.Print_Area" localSheetId="2">'BANG 2 (CC, VC, NLĐ)'!$A$1:$F$16</definedName>
    <definedName name="_xlnm.Print_Area" localSheetId="3">'BANG 2.1 (NLĐ KHAC)'!$A$1:$F$15</definedName>
    <definedName name="_xlnm.Print_Area" localSheetId="4">'BANG 2.2 (CC X-P)'!$A$1:$I$16</definedName>
    <definedName name="_xlnm.Print_Area" localSheetId="6">'BANG 4 (DN)'!$A$1:$M$100</definedName>
    <definedName name="_xlnm.Print_Area" localSheetId="7">'BANG 5 (NLD cua DN)'!$A$1:$H$100</definedName>
    <definedName name="_xlnm.Print_Titles" localSheetId="2">'BANG 2 (CC, VC, NLĐ)'!$7:$7</definedName>
    <definedName name="_xlnm.Print_Titles" localSheetId="3">'BANG 2.1 (NLĐ KHAC)'!$5:$6</definedName>
    <definedName name="_xlnm.Print_Titles" localSheetId="4">'BANG 2.2 (CC X-P)'!$7:$7</definedName>
    <definedName name="_xlnm.Print_Titles" localSheetId="6">'BANG 4 (DN)'!$5:$6</definedName>
    <definedName name="_xlnm.Print_Titles" localSheetId="7">'BANG 5 (NLD cua DN)'!$5:$6</definedName>
  </definedNames>
  <calcPr calcId="162913"/>
</workbook>
</file>

<file path=xl/calcChain.xml><?xml version="1.0" encoding="utf-8"?>
<calcChain xmlns="http://schemas.openxmlformats.org/spreadsheetml/2006/main">
  <c r="A3" i="11" l="1"/>
  <c r="B15" i="11"/>
  <c r="I15" i="11"/>
  <c r="H15" i="11"/>
  <c r="G15" i="11"/>
  <c r="F15" i="11"/>
  <c r="E15" i="11"/>
  <c r="D15" i="11"/>
  <c r="C15" i="11"/>
  <c r="I17" i="11" l="1"/>
  <c r="D8" i="10"/>
  <c r="F8" i="10"/>
  <c r="G8" i="10"/>
  <c r="F68" i="3"/>
  <c r="A3" i="3" l="1"/>
  <c r="C99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8" i="3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D98" i="10" l="1"/>
  <c r="D99" i="10" s="1"/>
  <c r="H8" i="3"/>
  <c r="A3" i="2"/>
  <c r="C13" i="2" l="1"/>
  <c r="D13" i="2" s="1"/>
  <c r="E13" i="2" s="1"/>
  <c r="C12" i="2"/>
  <c r="D12" i="2" s="1"/>
  <c r="E12" i="2" s="1"/>
  <c r="C11" i="2"/>
  <c r="D11" i="2" s="1"/>
  <c r="E11" i="2" s="1"/>
  <c r="C10" i="2"/>
  <c r="D10" i="2" s="1"/>
  <c r="E10" i="2" s="1"/>
  <c r="C9" i="2"/>
  <c r="D9" i="2" s="1"/>
  <c r="E9" i="2" s="1"/>
  <c r="C8" i="2"/>
  <c r="D8" i="2" s="1"/>
  <c r="E8" i="2" s="1"/>
  <c r="C7" i="2"/>
  <c r="D7" i="2" s="1"/>
  <c r="E7" i="2" s="1"/>
  <c r="E14" i="2" l="1"/>
  <c r="H27" i="3"/>
  <c r="H25" i="3" l="1"/>
  <c r="A27" i="3"/>
  <c r="C43" i="3"/>
  <c r="F43" i="3" s="1"/>
  <c r="C44" i="3"/>
  <c r="F44" i="3" s="1"/>
  <c r="C45" i="3"/>
  <c r="F45" i="3" s="1"/>
  <c r="C46" i="3"/>
  <c r="F46" i="3" s="1"/>
  <c r="C47" i="3"/>
  <c r="F47" i="3" s="1"/>
  <c r="C48" i="3"/>
  <c r="F48" i="3" s="1"/>
  <c r="C49" i="3"/>
  <c r="F49" i="3" s="1"/>
  <c r="C50" i="3"/>
  <c r="F50" i="3" s="1"/>
  <c r="C51" i="3"/>
  <c r="F51" i="3" s="1"/>
  <c r="C52" i="3"/>
  <c r="F52" i="3" s="1"/>
  <c r="C53" i="3"/>
  <c r="F53" i="3" s="1"/>
  <c r="C54" i="3"/>
  <c r="F54" i="3" s="1"/>
  <c r="C55" i="3"/>
  <c r="F55" i="3" s="1"/>
  <c r="C56" i="3"/>
  <c r="F56" i="3" s="1"/>
  <c r="C57" i="3"/>
  <c r="F57" i="3" s="1"/>
  <c r="C58" i="3"/>
  <c r="F58" i="3" s="1"/>
  <c r="C59" i="3"/>
  <c r="F59" i="3" s="1"/>
  <c r="C60" i="3"/>
  <c r="F60" i="3" s="1"/>
  <c r="C61" i="3"/>
  <c r="F61" i="3" s="1"/>
  <c r="C62" i="3"/>
  <c r="F62" i="3" s="1"/>
  <c r="C63" i="3"/>
  <c r="F63" i="3" s="1"/>
  <c r="C64" i="3"/>
  <c r="F64" i="3" s="1"/>
  <c r="C65" i="3"/>
  <c r="F65" i="3" s="1"/>
  <c r="C66" i="3"/>
  <c r="F66" i="3" s="1"/>
  <c r="C67" i="3"/>
  <c r="F67" i="3" s="1"/>
  <c r="C68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E99" i="10"/>
  <c r="H74" i="10"/>
  <c r="F95" i="10"/>
  <c r="G95" i="10" s="1"/>
  <c r="F96" i="10"/>
  <c r="G96" i="10" s="1"/>
  <c r="F97" i="10"/>
  <c r="G97" i="10" s="1"/>
  <c r="F98" i="10"/>
  <c r="G98" i="10" s="1"/>
  <c r="F81" i="10"/>
  <c r="G81" i="10" s="1"/>
  <c r="F82" i="10"/>
  <c r="G82" i="10" s="1"/>
  <c r="F83" i="10"/>
  <c r="G83" i="10" s="1"/>
  <c r="F84" i="10"/>
  <c r="G84" i="10" s="1"/>
  <c r="F85" i="10"/>
  <c r="G85" i="10" s="1"/>
  <c r="F86" i="10"/>
  <c r="G86" i="10" s="1"/>
  <c r="F87" i="10"/>
  <c r="G87" i="10" s="1"/>
  <c r="F88" i="10"/>
  <c r="G88" i="10" s="1"/>
  <c r="F89" i="10"/>
  <c r="G89" i="10" s="1"/>
  <c r="F90" i="10"/>
  <c r="G90" i="10" s="1"/>
  <c r="F91" i="10"/>
  <c r="G91" i="10" s="1"/>
  <c r="F92" i="10"/>
  <c r="G92" i="10" s="1"/>
  <c r="F93" i="10"/>
  <c r="G93" i="10" s="1"/>
  <c r="F94" i="10"/>
  <c r="G94" i="10" s="1"/>
  <c r="L95" i="6"/>
  <c r="E95" i="6"/>
  <c r="E96" i="6"/>
  <c r="E97" i="6"/>
  <c r="E98" i="6"/>
  <c r="D95" i="6"/>
  <c r="D96" i="6"/>
  <c r="D97" i="6"/>
  <c r="D98" i="6"/>
  <c r="C95" i="6"/>
  <c r="C96" i="6"/>
  <c r="C97" i="6"/>
  <c r="C98" i="6"/>
  <c r="L9" i="6"/>
  <c r="L10" i="6"/>
  <c r="L13" i="6"/>
  <c r="L14" i="6"/>
  <c r="L16" i="6"/>
  <c r="L17" i="6"/>
  <c r="L18" i="6"/>
  <c r="L22" i="6"/>
  <c r="L23" i="6"/>
  <c r="L29" i="6"/>
  <c r="L30" i="6"/>
  <c r="L33" i="6"/>
  <c r="L34" i="6"/>
  <c r="L45" i="6"/>
  <c r="L53" i="6"/>
  <c r="L57" i="6"/>
  <c r="L61" i="6"/>
  <c r="L64" i="6"/>
  <c r="L69" i="6"/>
  <c r="L70" i="6"/>
  <c r="L73" i="6"/>
  <c r="L75" i="6"/>
  <c r="L78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L63" i="6"/>
  <c r="F69" i="3" l="1"/>
  <c r="H69" i="3" s="1"/>
  <c r="C6" i="4" s="1"/>
  <c r="L76" i="6"/>
  <c r="L60" i="6"/>
  <c r="L32" i="6"/>
  <c r="L20" i="6"/>
  <c r="L24" i="6"/>
  <c r="L41" i="6"/>
  <c r="L72" i="6"/>
  <c r="L56" i="6"/>
  <c r="L52" i="6"/>
  <c r="L37" i="6"/>
  <c r="L36" i="6"/>
  <c r="L77" i="6"/>
  <c r="L28" i="6"/>
  <c r="L51" i="6"/>
  <c r="L74" i="6"/>
  <c r="L54" i="6"/>
  <c r="L31" i="6"/>
  <c r="L58" i="6"/>
  <c r="L47" i="6"/>
  <c r="L38" i="6"/>
  <c r="L62" i="6"/>
  <c r="L49" i="6"/>
  <c r="L19" i="6"/>
  <c r="L40" i="6"/>
  <c r="L35" i="6"/>
  <c r="L79" i="6"/>
  <c r="L67" i="6"/>
  <c r="L65" i="6"/>
  <c r="L15" i="6"/>
  <c r="L11" i="6"/>
  <c r="L55" i="6"/>
  <c r="L46" i="6"/>
  <c r="L44" i="6"/>
  <c r="L42" i="6"/>
  <c r="L39" i="6"/>
  <c r="L50" i="6"/>
  <c r="L27" i="6"/>
  <c r="L25" i="6"/>
  <c r="L21" i="6"/>
  <c r="L68" i="6"/>
  <c r="L97" i="6"/>
  <c r="L98" i="6"/>
  <c r="L96" i="6"/>
  <c r="L71" i="6"/>
  <c r="L66" i="6"/>
  <c r="L59" i="6"/>
  <c r="L48" i="6"/>
  <c r="L43" i="6"/>
  <c r="L26" i="6"/>
  <c r="L12" i="6"/>
  <c r="L8" i="6" l="1"/>
  <c r="F99" i="6"/>
  <c r="L99" i="6" s="1"/>
  <c r="C7" i="4" s="1"/>
  <c r="H15" i="3" l="1"/>
  <c r="A28" i="3"/>
  <c r="A29" i="3" s="1"/>
  <c r="A30" i="3" s="1"/>
  <c r="A31" i="3" s="1"/>
  <c r="A32" i="3" s="1"/>
  <c r="H39" i="3"/>
  <c r="H40" i="3"/>
  <c r="H58" i="3"/>
  <c r="H22" i="3"/>
  <c r="H9" i="3"/>
  <c r="F65" i="10"/>
  <c r="G65" i="10" s="1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F47" i="10"/>
  <c r="G47" i="10" s="1"/>
  <c r="F48" i="10"/>
  <c r="G48" i="10" s="1"/>
  <c r="F49" i="10"/>
  <c r="G49" i="10" s="1"/>
  <c r="F50" i="10"/>
  <c r="G50" i="10" s="1"/>
  <c r="F51" i="10"/>
  <c r="G51" i="10" s="1"/>
  <c r="F52" i="10"/>
  <c r="G52" i="10" s="1"/>
  <c r="F53" i="10"/>
  <c r="G53" i="10" s="1"/>
  <c r="F54" i="10"/>
  <c r="G54" i="10" s="1"/>
  <c r="F55" i="10"/>
  <c r="G55" i="10" s="1"/>
  <c r="F56" i="10"/>
  <c r="G56" i="10" s="1"/>
  <c r="F57" i="10"/>
  <c r="G57" i="10" s="1"/>
  <c r="F58" i="10"/>
  <c r="G58" i="10" s="1"/>
  <c r="F59" i="10"/>
  <c r="G59" i="10" s="1"/>
  <c r="F60" i="10"/>
  <c r="G60" i="10" s="1"/>
  <c r="F61" i="10"/>
  <c r="G61" i="10" s="1"/>
  <c r="F62" i="10"/>
  <c r="G62" i="10" s="1"/>
  <c r="F63" i="10"/>
  <c r="G63" i="10" s="1"/>
  <c r="F64" i="10"/>
  <c r="G64" i="10" s="1"/>
  <c r="F66" i="10"/>
  <c r="G66" i="10" s="1"/>
  <c r="F67" i="10"/>
  <c r="G67" i="10" s="1"/>
  <c r="F68" i="10"/>
  <c r="G68" i="10" s="1"/>
  <c r="F69" i="10"/>
  <c r="G69" i="10" s="1"/>
  <c r="F70" i="10"/>
  <c r="G70" i="10" s="1"/>
  <c r="F71" i="10"/>
  <c r="G71" i="10" s="1"/>
  <c r="F72" i="10"/>
  <c r="G72" i="10" s="1"/>
  <c r="F73" i="10"/>
  <c r="G73" i="10" s="1"/>
  <c r="F74" i="10"/>
  <c r="G74" i="10" s="1"/>
  <c r="F75" i="10"/>
  <c r="G75" i="10" s="1"/>
  <c r="F76" i="10"/>
  <c r="G76" i="10" s="1"/>
  <c r="F77" i="10"/>
  <c r="G77" i="10" s="1"/>
  <c r="F78" i="10"/>
  <c r="G78" i="10" s="1"/>
  <c r="F79" i="10"/>
  <c r="G79" i="10" s="1"/>
  <c r="F80" i="10"/>
  <c r="G80" i="10" s="1"/>
  <c r="A3" i="10"/>
  <c r="D14" i="9"/>
  <c r="D13" i="9"/>
  <c r="D12" i="9"/>
  <c r="D11" i="9"/>
  <c r="A3" i="9"/>
  <c r="C69" i="3"/>
  <c r="D10" i="9"/>
  <c r="D9" i="9"/>
  <c r="A2" i="3"/>
  <c r="A3" i="6"/>
  <c r="A3" i="1"/>
  <c r="C10" i="9"/>
  <c r="C12" i="9"/>
  <c r="C15" i="1"/>
  <c r="C13" i="9"/>
  <c r="H14" i="3"/>
  <c r="H17" i="3"/>
  <c r="H23" i="3"/>
  <c r="H28" i="3"/>
  <c r="H31" i="3"/>
  <c r="H34" i="3"/>
  <c r="H47" i="3"/>
  <c r="H45" i="3"/>
  <c r="H48" i="3"/>
  <c r="H57" i="3"/>
  <c r="H60" i="3"/>
  <c r="H67" i="3"/>
  <c r="H36" i="3"/>
  <c r="E13" i="9" l="1"/>
  <c r="E10" i="9"/>
  <c r="C9" i="9"/>
  <c r="E9" i="9" s="1"/>
  <c r="H24" i="3"/>
  <c r="C11" i="9"/>
  <c r="E11" i="9" s="1"/>
  <c r="A34" i="3"/>
  <c r="A35" i="3" s="1"/>
  <c r="A36" i="3" s="1"/>
  <c r="A37" i="3" s="1"/>
  <c r="A38" i="3" s="1"/>
  <c r="A39" i="3" s="1"/>
  <c r="A40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H53" i="3"/>
  <c r="H10" i="3"/>
  <c r="H16" i="3"/>
  <c r="H11" i="3"/>
  <c r="H56" i="3"/>
  <c r="H54" i="3"/>
  <c r="H21" i="3"/>
  <c r="H64" i="3"/>
  <c r="H20" i="3"/>
  <c r="H30" i="3"/>
  <c r="H49" i="3"/>
  <c r="H32" i="3"/>
  <c r="H42" i="3"/>
  <c r="H37" i="3"/>
  <c r="H65" i="3"/>
  <c r="H59" i="3"/>
  <c r="H51" i="3"/>
  <c r="H50" i="3"/>
  <c r="G99" i="10"/>
  <c r="C8" i="4" s="1"/>
  <c r="E12" i="9"/>
  <c r="H44" i="3"/>
  <c r="H43" i="3"/>
  <c r="H18" i="3"/>
  <c r="H13" i="3"/>
  <c r="C14" i="2"/>
  <c r="H63" i="3"/>
  <c r="D14" i="2"/>
  <c r="H55" i="3"/>
  <c r="H62" i="3"/>
  <c r="H46" i="3"/>
  <c r="H19" i="3"/>
  <c r="C14" i="9"/>
  <c r="E14" i="9" s="1"/>
  <c r="F99" i="10"/>
  <c r="H52" i="3"/>
  <c r="H68" i="3"/>
  <c r="H61" i="3"/>
  <c r="H35" i="3"/>
  <c r="H29" i="3"/>
  <c r="H66" i="3"/>
  <c r="H38" i="3"/>
  <c r="H12" i="3"/>
  <c r="D8" i="9" l="1"/>
  <c r="D15" i="9" s="1"/>
  <c r="C8" i="9"/>
  <c r="F15" i="1"/>
  <c r="H15" i="1" s="1"/>
  <c r="E8" i="9" l="1"/>
  <c r="E15" i="9" s="1"/>
  <c r="C5" i="4" s="1"/>
  <c r="C9" i="4" s="1"/>
  <c r="C15" i="9"/>
</calcChain>
</file>

<file path=xl/sharedStrings.xml><?xml version="1.0" encoding="utf-8"?>
<sst xmlns="http://schemas.openxmlformats.org/spreadsheetml/2006/main" count="496" uniqueCount="243">
  <si>
    <t>Phòng Kinh tế</t>
  </si>
  <si>
    <t>Phòng Quản lý Đô thị</t>
  </si>
  <si>
    <t>Văn phòng Đăng ký QSDĐ</t>
  </si>
  <si>
    <t>Đội trật tự Quản lý Đô Thị</t>
  </si>
  <si>
    <t>Ghi chú</t>
  </si>
  <si>
    <t>Tổng cộng</t>
  </si>
  <si>
    <t>Tên đơn vị</t>
  </si>
  <si>
    <t>Địa chỉ</t>
  </si>
  <si>
    <t>Mã số thuế</t>
  </si>
  <si>
    <t>Phường An Lạc</t>
  </si>
  <si>
    <t>Phường An Thạnh</t>
  </si>
  <si>
    <t>Phường An Lộc</t>
  </si>
  <si>
    <t>Phòng Y tế</t>
  </si>
  <si>
    <t>I</t>
  </si>
  <si>
    <t>III</t>
  </si>
  <si>
    <t>IV</t>
  </si>
  <si>
    <t>V</t>
  </si>
  <si>
    <t xml:space="preserve">Tổng số </t>
  </si>
  <si>
    <t>Tên công ty, doanh nghiệp, HTX</t>
  </si>
  <si>
    <t>Đối tượng đóng góp Quỹ PCTT</t>
  </si>
  <si>
    <t xml:space="preserve">Số tiền </t>
  </si>
  <si>
    <t>(1)</t>
  </si>
  <si>
    <t>(2)</t>
  </si>
  <si>
    <t>(3)</t>
  </si>
  <si>
    <t>(4)</t>
  </si>
  <si>
    <t>(5)</t>
  </si>
  <si>
    <t>(6)</t>
  </si>
  <si>
    <t>(10)</t>
  </si>
  <si>
    <t>(12)</t>
  </si>
  <si>
    <t>Phòng Tư pháp</t>
  </si>
  <si>
    <t>Hội Liên hiệp phụ nữ</t>
  </si>
  <si>
    <t>Bảo hiểm xã hội</t>
  </si>
  <si>
    <t>Phòng Lao động - Thương binh và Xã hội</t>
  </si>
  <si>
    <t>Trung tâm Bồi dưỡng Chính trị</t>
  </si>
  <si>
    <t>Stt</t>
  </si>
  <si>
    <t>Tổng cộng (làm tròn)</t>
  </si>
  <si>
    <t>Xã, phường</t>
  </si>
  <si>
    <t>Đơn vị tính: Đồng.</t>
  </si>
  <si>
    <t>Phòng Tài nguyên và Môi trường</t>
  </si>
  <si>
    <t>Phòng Tài chính - Kế hoạch</t>
  </si>
  <si>
    <t>Phòng Nội vụ</t>
  </si>
  <si>
    <t>Phòng Giáo dục và Đào tạo</t>
  </si>
  <si>
    <t>Hội Nông dân</t>
  </si>
  <si>
    <t>Chi cục Thi hành án dân sự</t>
  </si>
  <si>
    <t>Tên xã - phường</t>
  </si>
  <si>
    <t>Số người trong độ tuổi đóng góp Quỹ PCTT</t>
  </si>
  <si>
    <t>Số tiền đóng góp Quỹ PCTT</t>
  </si>
  <si>
    <t>Mức đóng góp người lao động trong doanh nghiệp: Lương tối thiểu vùng (Lttv)/30.</t>
  </si>
  <si>
    <t>(7)</t>
  </si>
  <si>
    <t xml:space="preserve">Tổng hệ số lương </t>
  </si>
  <si>
    <t>Trung tâm Văn hóa và  Truyền thanh</t>
  </si>
  <si>
    <t>Tổng số tiền đóng góp Quỹ</t>
  </si>
  <si>
    <t>(5) =(3) + (4)</t>
  </si>
  <si>
    <t>(8)</t>
  </si>
  <si>
    <t>Công chức, viên chức và người lao động khác ở cấp xã - phường</t>
  </si>
  <si>
    <t xml:space="preserve">Mức đóng góp </t>
  </si>
  <si>
    <t>Miễn đóng góp Quỹ (nếu có)</t>
  </si>
  <si>
    <t>Giảm hoặc tạm hoãn đóng góp quỹ</t>
  </si>
  <si>
    <t>Thới gian miễn giảm, tạm hoãn</t>
  </si>
  <si>
    <t>Số tiền đóng góp quỹ (11)=(7)-(8)-(9)</t>
  </si>
  <si>
    <t>số tiến nợ năm trước</t>
  </si>
  <si>
    <t>Tổng số tiền đóng góp quỹ</t>
  </si>
  <si>
    <t>(9)</t>
  </si>
  <si>
    <t>(11)</t>
  </si>
  <si>
    <t>(13)= (11)+(12)</t>
  </si>
  <si>
    <t>(14)</t>
  </si>
  <si>
    <t>TỔNG HỢP DANH SÁCH NGƯỜI LAO ĐỘNG TRONG DOANH NGHIỆP</t>
  </si>
  <si>
    <t>Số người</t>
  </si>
  <si>
    <t>Miễn giảm  đóng góp Quỹ (nếu có)</t>
  </si>
  <si>
    <t>Số tiền còn phải nộp</t>
  </si>
  <si>
    <t>Số tiền đóng góp quỹ (4)=(3)*lttv/30</t>
  </si>
  <si>
    <t>Người lao động khác trong doanh nghiệp</t>
  </si>
  <si>
    <t>Tổng số cán bộ</t>
  </si>
  <si>
    <t>Miễn, giảm đóng góp Quỹ  (nếu có)</t>
  </si>
  <si>
    <t>Chi cục Thuế khu vực 3</t>
  </si>
  <si>
    <t>Phòng Văn hoá và Thông tin</t>
  </si>
  <si>
    <t xml:space="preserve">Số tiền còn phải nộp </t>
  </si>
  <si>
    <t>nt</t>
  </si>
  <si>
    <t>(đừng xóa)</t>
  </si>
  <si>
    <t>Chưa cập nhật</t>
  </si>
  <si>
    <t>Công chức, viên chức cấp  Thành phố  và ngành dọc đóng trên địa bàn Thành phố</t>
  </si>
  <si>
    <t>Công ty, doanh nghiệp trên địa bàn Thành phố</t>
  </si>
  <si>
    <t>Văn phòng HĐND&amp;UBND Thành phố</t>
  </si>
  <si>
    <t>Cơ quan, đơn vị trực thuộc UBND Thành phố</t>
  </si>
  <si>
    <t>Thanh tra Thành phố</t>
  </si>
  <si>
    <t>Ban Quản lý dự án  và Phát triển Quỹ đất</t>
  </si>
  <si>
    <t>Ban Quản lý chợ và dịch vụ công cộng</t>
  </si>
  <si>
    <t>Đơn vị ngành dọc đóng trên địa bàn Thành phố</t>
  </si>
  <si>
    <t>Kho bạc Nhà nước Thành phố</t>
  </si>
  <si>
    <t>Tổng hệ số lương, PCCV</t>
  </si>
  <si>
    <t>Trung tâm Dịch vụ nông nghiệp</t>
  </si>
  <si>
    <t>Tòa án nhân dân Thành phố</t>
  </si>
  <si>
    <t>Chi cục Thống kê Thành phố</t>
  </si>
  <si>
    <t>Thành  Đoàn</t>
  </si>
  <si>
    <t>Liên Đoàn lao động Thành phố</t>
  </si>
  <si>
    <t>Cơ quan, đảng và đoàn thể Thành phố</t>
  </si>
  <si>
    <t>Ủy ban Mặt trận tổ quốc Thành phố</t>
  </si>
  <si>
    <t>Viện Kiểm sát nhân dân Thành phố</t>
  </si>
  <si>
    <t>Bao gồm kho lưu trữ</t>
  </si>
  <si>
    <t>Tạm tính đơn vị nộp theo thực tế</t>
  </si>
  <si>
    <t>Thành ủy Hồng Ngự (bao gồm văn phòng, các Ban)</t>
  </si>
  <si>
    <t xml:space="preserve"> Theo Bảng 05</t>
  </si>
  <si>
    <t>Mức đóng góp 10.000 đồng/người/năm.</t>
  </si>
  <si>
    <t>Tổng số biên chế tháng</t>
  </si>
  <si>
    <t>6=5/2</t>
  </si>
  <si>
    <t>8=6-7</t>
  </si>
  <si>
    <t>Đơn vị sự nghiệp giáo dục và đào tạo</t>
  </si>
  <si>
    <t>Theo Bảng 02</t>
  </si>
  <si>
    <t>Theo Bảng 03</t>
  </si>
  <si>
    <t xml:space="preserve"> Theo Bảng 04</t>
  </si>
  <si>
    <t>CỦA CÁC XÃ - PHƯỜNG TRÊN ĐỊA BÀN THÀNH PHỐ</t>
  </si>
  <si>
    <t>Số tiền do công chức, viên chức đóng góp Quỹ PCTT</t>
  </si>
  <si>
    <t>Số tiền người lao động khác đóng góp Quỹ PCTT</t>
  </si>
  <si>
    <t>Tổng số tiền đóng góp Quỹ PCTT</t>
  </si>
  <si>
    <t>Phường An Bình A</t>
  </si>
  <si>
    <t>Phường An Bình B</t>
  </si>
  <si>
    <t>Xã Bình Thạnh</t>
  </si>
  <si>
    <t>Xã Tân Hội</t>
  </si>
  <si>
    <t>CỦA NGƯỜI LAO ĐỘNG KHÁC TẠI CÁC XÃ - PHƯỜNG</t>
  </si>
  <si>
    <r>
      <t xml:space="preserve">Tổng cộng
</t>
    </r>
    <r>
      <rPr>
        <b/>
        <i/>
        <sz val="14"/>
        <rFont val="Times New Roman"/>
        <family val="1"/>
      </rPr>
      <t>(làm tròn)</t>
    </r>
  </si>
  <si>
    <r>
      <t xml:space="preserve">Tổng cộng </t>
    </r>
    <r>
      <rPr>
        <b/>
        <i/>
        <sz val="14"/>
        <rFont val="Times New Roman"/>
        <family val="1"/>
      </rPr>
      <t>(làm tròn)</t>
    </r>
  </si>
  <si>
    <t>CỦA CÁN BỘ, CÔNG CHỨC TẠI CÁC XÃ - PHƯỜNG</t>
  </si>
  <si>
    <t>Số tiền đóng góp Quỹ Phòng, chống thiên tai</t>
  </si>
  <si>
    <t xml:space="preserve">Bao gồm Hội CTĐ </t>
  </si>
  <si>
    <t>DANH SÁCH TỔ CHỨC KINH TẾ TRONG NƯỚC VÀ NƯỚC NGOÀI TRÊN ĐỊA BÀN THÀNH PHÔ</t>
  </si>
  <si>
    <t>DOANH NGHIỆP TƯ NHÂN KIM TỶ</t>
  </si>
  <si>
    <t>CÔNG TY TRÁCH NHIỆM HỮU HẠN MỘT THÀNH VIÊN KIM HOA BÉ SÁU</t>
  </si>
  <si>
    <t>DOANH NGHIỆP TƯ NHÂN THANH THÚY</t>
  </si>
  <si>
    <t>CÔNG TY TNHH THANH HUY</t>
  </si>
  <si>
    <t>DOANH NGHIỆP TƯ NHÂN  PHƯƠNG THANH</t>
  </si>
  <si>
    <t>DOANH NGHIỆP TN HẢI MUỘI</t>
  </si>
  <si>
    <t>HTX VẬN TẢI THUỶ BỘ</t>
  </si>
  <si>
    <t>DOANH NGHIỆP TƯ NHÂN TÀI NGUYÊN</t>
  </si>
  <si>
    <t>CÔNG TY TNHH MTV THÀNH ĐẠT</t>
  </si>
  <si>
    <t>DOANH NGHIỆP TƯ NHÂN KHÁCH SẠN HỒNG NGÂN</t>
  </si>
  <si>
    <t>CÔNG TY TNHH SÁU DÀI 2</t>
  </si>
  <si>
    <t>CÔNG TY TNHH LONG PHỤNG</t>
  </si>
  <si>
    <t>DOANH NGHIỆP TƯ NHÂN VIỆT THÀNH</t>
  </si>
  <si>
    <t>DOANH NGHIỆP TƯ NHÂN BẾN HỒNG</t>
  </si>
  <si>
    <t>DOANH NGHIỆP TƯ NHÂN KIM CÚC</t>
  </si>
  <si>
    <t>DOANH NGHIỆP TƯ NHÂN THIÊN LÝ</t>
  </si>
  <si>
    <t>DOANH NGHIỆP TN HOÀNG NAM</t>
  </si>
  <si>
    <t>CÔNG TY TNHH MTV TRẤN NINH</t>
  </si>
  <si>
    <t>CÔNG TY TNHH TÂM NHƯ</t>
  </si>
  <si>
    <t>DOANH NGHIỆP TƯ NHÂN NGỌC CÔNG</t>
  </si>
  <si>
    <t>CÔNG TY TRÁCH NHIỆM HỮU HẠN THƯƠNG MẠI DỊCH VỤ TRUNG TÂM</t>
  </si>
  <si>
    <t>CÔNG TY TRÁCH NHIỆM HỮU HẠN MỘT THÀNH VIÊN TƯ ĐỨC</t>
  </si>
  <si>
    <t>DOANH NGHIỆP TƯ NHÂN THU HÀ</t>
  </si>
  <si>
    <t>CÔNG TY TNHH MIMÔSA - DIỄM HUỲNH</t>
  </si>
  <si>
    <t>CÔNG TY CP VIỆT HỒNG</t>
  </si>
  <si>
    <t>DOANH NGHIỆP TƯ NHÂN THÁI NGUYÊN</t>
  </si>
  <si>
    <t>CÔNG TY TRÁCH NHIỆM HỮU HẠN MỘT THÀNH VIÊN QUANG PHÁT</t>
  </si>
  <si>
    <t>CÔNG TY TNHH MTV XÂY DỰNG NHÀ &amp; PHỐ</t>
  </si>
  <si>
    <t>CÔNG TY TRÁCH NHIỆM HỮU HẠN MỘT THÀNH VIÊN NGUYÊN ANH</t>
  </si>
  <si>
    <t>CHI NHÁNH DOANH NGHIỆP TƯ NHÂN KIM TỶ</t>
  </si>
  <si>
    <t>CHI NHÁNH CÔNG TY TNHH THƯƠNG MẠI XUẤT NHẬP KHẨU THẬP NHẤT PHONG</t>
  </si>
  <si>
    <t>CÔNG TY TNHH VẬT LIỆU XÂY DỰNG TÔN HIỆP PHÁT</t>
  </si>
  <si>
    <t>DOANH NGHIỆP TƯ NHÂN  VẬT LIỆU XÂY DỰNG HỒNG PHÚC</t>
  </si>
  <si>
    <t>CÔNG TY TNHH MỘT THÀNH VIÊN DƯƠNG - Ý</t>
  </si>
  <si>
    <t>CÔNG TY TNHH MỘT THÀNH VIÊN SẢN XUẤT- XÂY DỰNG VÀ THƯƠNG MẠI MINH HOÀI PHÚC</t>
  </si>
  <si>
    <t>CÔNG TY TNHH MAY MẶC KHANG THỊNH</t>
  </si>
  <si>
    <t>CÔNG TY TNHH THÁI HOÀNG THÔNG</t>
  </si>
  <si>
    <t>CÔNG TY TNHH XÂY DỰNG  VÀ THƯƠNG MẠI THÚY VÂN</t>
  </si>
  <si>
    <t>CÔNG TY TRÁCH NHIỆM HỮU HẠN MỘT THÀNH VIÊN KIM HOÀNG BÉ HAI</t>
  </si>
  <si>
    <t>CÔNG TY TNHH MỘT THÀNH VIÊN XE GẮN MÁY THANH PHONG</t>
  </si>
  <si>
    <t>CÔNG TY TNHH THƯƠNG MẠI - XUẤT NHẬP KHẨU TÂN KIỀU</t>
  </si>
  <si>
    <t>DOANH NGHIỆP TN KHÁCH SẠN MAI KHANH</t>
  </si>
  <si>
    <t>DOANH NGHIỆP TN BIA - NƯỚC GIẢI KHÁT THÀNH CÔNG</t>
  </si>
  <si>
    <t>CÔNG TY TNHH MỘT THÀNH VIÊN XÂY DỰNG ĐÌNH HIẾU</t>
  </si>
  <si>
    <t>CÔNG TY TNHH TIỆM VÀNG NGỌC THÀNH HỒNG NGỰ</t>
  </si>
  <si>
    <t>DOANH NGHIỆP TƯ NHÂN TIỆM VÀNG KIM LŨY</t>
  </si>
  <si>
    <t>DOANH NGHIỆP TN TIỆM VÀNG KIM NGÂN HỒNG NGỰ</t>
  </si>
  <si>
    <t>DOANH NGHIỆP TƯ NHÂN TIỆM VÀNG KIM PHÁT HỒNG NGỰ</t>
  </si>
  <si>
    <t>DOANH NGHIỆP TƯ NHÂN TIỆM VÀNG KIM HẢI MỸ</t>
  </si>
  <si>
    <t>DOANH NGHIỆP TN TIỆM VÀNG MỸ DUNG</t>
  </si>
  <si>
    <t>DOANH NGHIỆP TN TIỆM VÀNG KIM LŨY HIỀN</t>
  </si>
  <si>
    <t>DOANH NGHIỆP TƯ NHÂN TIỆM VÀNG KIM PHÁT OANH</t>
  </si>
  <si>
    <t>CÔNG TY TRÁCH NHIỆM HỮU HẠN MỘT THÀNH VIÊN KIM HOÀNG HỒNG NGỰ</t>
  </si>
  <si>
    <t>CÔNG TY TRÁCH NHIỆM HỮU HẠN MỘT THÀNH VIÊN VÂN KHÁNH HỒNG NGỰ</t>
  </si>
  <si>
    <t>CÔNG TY TRÁCH NHIỆM HỮU HẠN MỘT THÀNH VIÊN VÀNG BẠC ĐÁ QUÍ KIM TỶ HỒNG NGỰ</t>
  </si>
  <si>
    <t>DOANH NGHIỆP TN TIỆM VÀNG KIM BIÊN</t>
  </si>
  <si>
    <t>DOANH NGHIỆP TN TIỆM VÀNG KIM THOA HỒNG NGỰ</t>
  </si>
  <si>
    <t>CÔNG TY TRÁCH NHIỆM HỮU HẠN MỘT THÀNH VIÊN TIỆM VÀNG KIM HOA NHUNG</t>
  </si>
  <si>
    <t>CÔNG TY TNHH THƯƠNG MẠI DỊCH VỤ SẢN XUẤT PHƯƠNG NGỌC THÚY</t>
  </si>
  <si>
    <t>CÔNG TY TRÁCH NHIỆM HỮU HẠN NGÂN KHÁNH HỒNG NGỰ</t>
  </si>
  <si>
    <t>DOANH NGHIỆP TN XINH PHƯỢNG HỒNG NGỰ</t>
  </si>
  <si>
    <t>CÔNG TY TNHH MTV TUẤN THÀNH HỒNG NGỰ</t>
  </si>
  <si>
    <t>CÔNG TY TRÁCH NHIỆM HỮU HẠN MỘT THÀNH VIÊN HÒA NHANH</t>
  </si>
  <si>
    <t>CÔNG TY TRÁCH NHIỆM HỮU HẠN MỘT THÀNH VIÊN KHÁCH SẠN ĐÔNG PHƯƠNG HỒNG NGỰ</t>
  </si>
  <si>
    <t>CÔNG TY TRÁCH NHIỆM HỮU HẠN MỘT THÀNH VIÊN MAI NHI HỒNG NGỰ</t>
  </si>
  <si>
    <t>DOANH NGHIỆP TN LÂM PHƯƠNG NGHI</t>
  </si>
  <si>
    <t>DOANH NGHIỆP TƯ NHÂN BA DŨNG HỒNG NGỰ</t>
  </si>
  <si>
    <t>CÔNG TY TNHH HUY CƯỜNG ĐỒNG THÁP</t>
  </si>
  <si>
    <t>CÔNG TY TNHH DỊCH VỤ ĂN UỐNG TUYẾT MINH</t>
  </si>
  <si>
    <t>CÔNG TY TRÁCH NHIỆM HỮU HẠN MỘT THÀNH VIÊN THƯƠNG MẠI DỊCH VỤ HOÀNG PHÚ HỒNG NGỰ</t>
  </si>
  <si>
    <t>CÔNG TY TRÁCH NHIỆM HỮU HẠN MỘT THÀNH VIÊN THƯƠNG MẠI - DỊCH VỤ - SẢN XUẤT HOÀNG YẾN HỒNG NGỰ</t>
  </si>
  <si>
    <t>CÔNG TY TRÁCH NHIỆM HỮU HẠN XINH ĐẠI DƯƠNG</t>
  </si>
  <si>
    <t>DOANH NGHIỆP TƯ NHÂN HÒA THÚY HỒNG NGỰ</t>
  </si>
  <si>
    <t>CÔNG TY TNHH XÂY DỰNG VIỄN THÔNG TÂM  DUY PHÁT</t>
  </si>
  <si>
    <t>CÔNG TY TNHH MTV THƯƠNG MẠI VÀ SẢN XUẤT TINH DẦU HƯƠNG ĐỒNG THÁP</t>
  </si>
  <si>
    <t>CÔNG TY TNHH MỘT THÀNH VIÊN THANH TÙNG HỒNG NGỰ</t>
  </si>
  <si>
    <t>CÔNG TY TNHH XÂY DỰNG TIẾN THƯ</t>
  </si>
  <si>
    <t>CHI NHÁNH CÔNG TY TRÁCH NHIỆM HỮU HẠN MỘT THÀNH VIÊN KHÁCH SẠN ĐÔNG PHƯƠNG HỒNG NGỰ</t>
  </si>
  <si>
    <t>CÔNG TY TNHH XĂNG DẦU PHÚC VY</t>
  </si>
  <si>
    <t>CÔNG TY TNHH VÀNG BẠC ĐÁ QUÝ LONG VÂN</t>
  </si>
  <si>
    <t>CHI NHÁNH LIÊN HIỆP HỢP TÁC XÃ THƯƠNG MẠI TP. HỒ CHÍ MINH-CO.OPMART HỒNG NGỰ</t>
  </si>
  <si>
    <t>CÔNG TY TNHH MTV BÊ TÔNG TRUNG LIÊM</t>
  </si>
  <si>
    <t>CÔNG TY TNHH HAI NINH HỒNG NGỰ</t>
  </si>
  <si>
    <t>CÔNG TY TNHH TƯ VẤN THIẾT KẾ XÂY DỰNG PHÚC THUẬN</t>
  </si>
  <si>
    <t>CÔNG TY TNHH TẤN HIỆP HỒNG NGỰ</t>
  </si>
  <si>
    <t>CÔNG TY TRÁCH NHIỆM HỮU HẠN TƯ VẤN THIẾT KẾ XÂY DỰNG HOA ĐÁ</t>
  </si>
  <si>
    <t>CÔNG TY TNHH ĐẦU TƯ XÂY DỰNG MINH ANH HỒNG NGỰ</t>
  </si>
  <si>
    <t>CÔNG TY TNHH TIỆM VÀNG NGỌC NƯƠNG</t>
  </si>
  <si>
    <t>CÔNG TY TNHH XĂNG DẦU PHƯỚC LỘC HỒNG</t>
  </si>
  <si>
    <t>CÔNG TY TNHH TÔN THÉP VẠN LỢI</t>
  </si>
  <si>
    <t>(kèm theo Kế hoạch số:       /KH-UBND ngày     tháng 02 năm 2024 của UBND thành phố Hồng Ngự)</t>
  </si>
  <si>
    <t>TỔNG SỐ TIỀN ĐÓNG GÓP QUỸ PHÒNG, CHỐNG THIÊN TAI NĂM 2024
TRÊN ĐỊA BÀN THÀNH PHỐ HỒNG NGỰ</t>
  </si>
  <si>
    <t>TỔNG TIỀN ĐÓNG QUỸ PHÒNG, CHỐNG THIÊN TAI NĂM 2024</t>
  </si>
  <si>
    <r>
      <t>Mục thu này do UBND các xã - phường xây dựng Kế hoạch tổ chức thu, đảm bảo</t>
    </r>
    <r>
      <rPr>
        <i/>
        <sz val="14"/>
        <color rgb="FFC00000"/>
        <rFont val="Times New Roman"/>
        <family val="1"/>
      </rPr>
      <t xml:space="preserve"> hoàn thành </t>
    </r>
    <r>
      <rPr>
        <b/>
        <i/>
        <sz val="14"/>
        <color rgb="FFC00000"/>
        <rFont val="Times New Roman"/>
        <family val="1"/>
      </rPr>
      <t>trước ngày 30/5/2024</t>
    </r>
    <r>
      <rPr>
        <i/>
        <sz val="14"/>
        <rFont val="Times New Roman"/>
        <family val="1"/>
      </rPr>
      <t>.</t>
    </r>
  </si>
  <si>
    <t>SỐ TIỀN ĐÓNG GÓP QUỸ PHÒNG, CHỐNG THIÊN TAI NĂM 2024</t>
  </si>
  <si>
    <r>
      <t xml:space="preserve">Mục thu này do UBND các xã - phường xây dựng Kế hoạch tổ chức thu, đảm bảo </t>
    </r>
    <r>
      <rPr>
        <i/>
        <sz val="14"/>
        <color rgb="FFC00000"/>
        <rFont val="Times New Roman"/>
        <family val="1"/>
      </rPr>
      <t xml:space="preserve">hoàn thành </t>
    </r>
    <r>
      <rPr>
        <b/>
        <i/>
        <sz val="14"/>
        <color rgb="FFC00000"/>
        <rFont val="Times New Roman"/>
        <family val="1"/>
      </rPr>
      <t>trước ngày 30/5/2024</t>
    </r>
    <r>
      <rPr>
        <i/>
        <sz val="14"/>
        <rFont val="Times New Roman"/>
        <family val="1"/>
      </rPr>
      <t>.</t>
    </r>
  </si>
  <si>
    <t>Số người  đóng góp Quỹ PCTT</t>
  </si>
  <si>
    <r>
      <t xml:space="preserve">Miễn, giảm đóng góp Quỹ PCTT </t>
    </r>
    <r>
      <rPr>
        <b/>
        <i/>
        <sz val="12"/>
        <rFont val="Times New Roman"/>
        <family val="1"/>
      </rPr>
      <t>(nếu có)</t>
    </r>
  </si>
  <si>
    <t>ĐÓNG GÓP QUỸ PHÒNG, CHỐNG THIÊN TAI NĂM 2024</t>
  </si>
  <si>
    <t>NỘP QUỸ PHÒNG, CHỐNG THIÊN TAI NĂM 2024</t>
  </si>
  <si>
    <t>5=1.800.000/2/22</t>
  </si>
  <si>
    <t>Bằng chữ: Chín triệu, chín trăm sáu mươi ba ngàn đồng.</t>
  </si>
  <si>
    <t>Bằng chữ: Năm mươi triệu, bảy trăm chín mươi chín ngàn đồng.</t>
  </si>
  <si>
    <t>(7)= (5)+(6)</t>
  </si>
  <si>
    <t>Bằng chữ: Ba trăm bảy mươi sáu triệu, tám trăm ba mươi ngàn đồng.</t>
  </si>
  <si>
    <t>Bằng chữ: Hai trăm năm mươi lăm triệu, chín trăm bốn mươi mốt ngàn đồng.</t>
  </si>
  <si>
    <t>Bằng chữ: Hai trăm bốn mươi lăm triệu, chín trăm bảy mươi tám ngàn đồng.</t>
  </si>
  <si>
    <r>
      <t xml:space="preserve">Tổng tiền lương </t>
    </r>
    <r>
      <rPr>
        <b/>
        <i/>
        <sz val="14"/>
        <rFont val="Times New Roman"/>
        <family val="1"/>
      </rPr>
      <t>(tính tròn chẵn: 41.000 đồng)</t>
    </r>
  </si>
  <si>
    <t>Bằng chữ: Hai mươi bốn triệu, năm trăm chín mươi ngàn đồng.</t>
  </si>
  <si>
    <t>Bằng chữ: Bốn mươi lăm triệu, năm trăm ngàn đồng.</t>
  </si>
  <si>
    <r>
      <t xml:space="preserve">Tổng tiền lương </t>
    </r>
    <r>
      <rPr>
        <b/>
        <i/>
        <sz val="12"/>
        <rFont val="Times New Roman"/>
        <family val="1"/>
      </rPr>
      <t>(tính tròn chẵn: 41.000 đồng)</t>
    </r>
  </si>
  <si>
    <t>Lương cơ sở (Lcs): 1.800.000 đồng</t>
  </si>
  <si>
    <t>Năm</t>
  </si>
  <si>
    <t>Tổng:</t>
  </si>
  <si>
    <t>Thu các công ty, doanh nghiệp trên địa bàn Thành phố</t>
  </si>
  <si>
    <t>Thu người lao động khác trên địa bàn các xã - phường</t>
  </si>
  <si>
    <t>TỔNG NỢ TIỀN ĐÓNG QUỸ PHÒNG, CHỐNG THIÊN TAI TỪ CÁC NĂM TRƯỚC</t>
  </si>
  <si>
    <t>TRÊN ĐỊA BÀN THÀNH PHỐ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</si>
</sst>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3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rgb="FFC00000"/>
      <name val="Times New Roman"/>
      <family val="1"/>
    </font>
    <font>
      <i/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10" fillId="0" borderId="0"/>
  </cellStyleXfs>
  <cellXfs count="182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9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 wrapText="1"/>
    </xf>
    <xf numFmtId="2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4" fontId="19" fillId="4" borderId="1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4" fontId="21" fillId="0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2" fontId="8" fillId="0" borderId="1" xfId="0" quotePrefix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19" fillId="2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21" fillId="2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3" fontId="19" fillId="0" borderId="2" xfId="0" applyNumberFormat="1" applyFont="1" applyBorder="1" applyAlignment="1">
      <alignment vertical="center"/>
    </xf>
    <xf numFmtId="2" fontId="14" fillId="4" borderId="1" xfId="0" quotePrefix="1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1" fontId="17" fillId="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left" vertical="center" wrapText="1"/>
    </xf>
    <xf numFmtId="164" fontId="17" fillId="4" borderId="1" xfId="1" applyNumberFormat="1" applyFont="1" applyFill="1" applyBorder="1" applyAlignment="1">
      <alignment horizontal="center" vertical="center" wrapText="1"/>
    </xf>
    <xf numFmtId="165" fontId="17" fillId="4" borderId="1" xfId="1" applyNumberFormat="1" applyFont="1" applyFill="1" applyBorder="1" applyAlignment="1">
      <alignment horizontal="center" vertical="center" wrapText="1"/>
    </xf>
    <xf numFmtId="3" fontId="17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1" fontId="6" fillId="4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1" fontId="6" fillId="4" borderId="1" xfId="4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center" vertical="center" shrinkToFit="1"/>
    </xf>
    <xf numFmtId="164" fontId="6" fillId="4" borderId="1" xfId="1" applyNumberFormat="1" applyFont="1" applyFill="1" applyBorder="1" applyAlignment="1">
      <alignment horizontal="center" vertical="center"/>
    </xf>
    <xf numFmtId="164" fontId="6" fillId="4" borderId="1" xfId="1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right" vertical="center"/>
    </xf>
    <xf numFmtId="0" fontId="14" fillId="4" borderId="1" xfId="0" quotePrefix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4" borderId="1" xfId="0" quotePrefix="1" applyNumberFormat="1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/>
    </xf>
    <xf numFmtId="3" fontId="21" fillId="4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15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1" fontId="23" fillId="4" borderId="1" xfId="1" applyNumberFormat="1" applyFont="1" applyFill="1" applyBorder="1" applyAlignment="1">
      <alignment horizontal="center" vertical="center" wrapText="1"/>
    </xf>
    <xf numFmtId="164" fontId="29" fillId="7" borderId="1" xfId="1" applyNumberFormat="1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top" wrapText="1"/>
    </xf>
    <xf numFmtId="0" fontId="18" fillId="0" borderId="7" xfId="0" applyFont="1" applyBorder="1" applyAlignment="1">
      <alignment horizontal="left"/>
    </xf>
    <xf numFmtId="164" fontId="29" fillId="7" borderId="1" xfId="1" applyNumberFormat="1" applyFont="1" applyFill="1" applyBorder="1" applyAlignment="1">
      <alignment horizontal="center" vertical="center" wrapText="1"/>
    </xf>
    <xf numFmtId="164" fontId="29" fillId="7" borderId="4" xfId="1" applyNumberFormat="1" applyFont="1" applyFill="1" applyBorder="1" applyAlignment="1">
      <alignment horizontal="center" vertical="center" wrapText="1"/>
    </xf>
    <xf numFmtId="164" fontId="29" fillId="7" borderId="6" xfId="1" applyNumberFormat="1" applyFont="1" applyFill="1" applyBorder="1" applyAlignment="1">
      <alignment horizontal="center" vertical="center" wrapText="1"/>
    </xf>
    <xf numFmtId="164" fontId="29" fillId="7" borderId="8" xfId="1" applyNumberFormat="1" applyFont="1" applyFill="1" applyBorder="1" applyAlignment="1">
      <alignment horizontal="center" vertical="center" wrapText="1"/>
    </xf>
    <xf numFmtId="164" fontId="29" fillId="7" borderId="9" xfId="1" applyNumberFormat="1" applyFont="1" applyFill="1" applyBorder="1" applyAlignment="1">
      <alignment horizontal="center" vertical="center" wrapText="1"/>
    </xf>
    <xf numFmtId="164" fontId="29" fillId="7" borderId="1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top"/>
    </xf>
    <xf numFmtId="3" fontId="17" fillId="4" borderId="4" xfId="0" applyNumberFormat="1" applyFont="1" applyFill="1" applyBorder="1" applyAlignment="1">
      <alignment horizontal="center" vertical="center"/>
    </xf>
    <xf numFmtId="3" fontId="17" fillId="4" borderId="6" xfId="0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vertical="center"/>
    </xf>
    <xf numFmtId="3" fontId="17" fillId="4" borderId="1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 wrapText="1"/>
    </xf>
    <xf numFmtId="3" fontId="14" fillId="0" borderId="1" xfId="0" quotePrefix="1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2" xfId="2"/>
    <cellStyle name="Normal 4" xfId="3"/>
    <cellStyle name="Normal_DS truong nhan Quyet dinh KP 4 thang 201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_Ung%20pho%20bien%20doi%20khi%20hau%20-%20PCTT&amp;TKCN\C_Quy%20PCTT%20tih%20DT\2021\21.5%20KH%20thu%20Q.PCTT%202021%20of%20TPHN\KH%20THU%20TPHN%20NAM%202021\Bieu%20Tong%20hop%20HSL%20du%20toan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_Ung%20pho%20bien%20doi%20khi%20hau%20-%20PCTT&amp;TKCN\C_Quy%20PCTT%20tih%20DT\2021\21.5%20KH%20thu%20Q.PCTT%202021%20of%20TPHN\KH%20THU%20TPHN%20NAM%202021\gui%20thu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2a chi tiet"/>
      <sheetName val="cac xa phuong"/>
    </sheetNames>
    <sheetDataSet>
      <sheetData sheetId="0">
        <row r="14">
          <cell r="B14" t="str">
            <v>Mầm Non Thành phố</v>
          </cell>
          <cell r="C14">
            <v>25</v>
          </cell>
        </row>
        <row r="15">
          <cell r="B15" t="str">
            <v>MG An Thạnh</v>
          </cell>
          <cell r="C15">
            <v>27</v>
          </cell>
        </row>
        <row r="16">
          <cell r="B16" t="str">
            <v>MG An Lạc</v>
          </cell>
          <cell r="C16">
            <v>21</v>
          </cell>
        </row>
        <row r="17">
          <cell r="B17" t="str">
            <v>MG An Lộc</v>
          </cell>
          <cell r="C17">
            <v>24</v>
          </cell>
        </row>
        <row r="18">
          <cell r="B18" t="str">
            <v>MG An Bình A</v>
          </cell>
          <cell r="C18">
            <v>19</v>
          </cell>
        </row>
        <row r="19">
          <cell r="B19" t="str">
            <v>MG An Bình B</v>
          </cell>
          <cell r="C19">
            <v>15</v>
          </cell>
        </row>
        <row r="20">
          <cell r="B20" t="str">
            <v>MG Tân Hội</v>
          </cell>
          <cell r="C20">
            <v>23</v>
          </cell>
        </row>
        <row r="21">
          <cell r="B21" t="str">
            <v>MG Bình Thạnh</v>
          </cell>
          <cell r="C21">
            <v>28</v>
          </cell>
        </row>
        <row r="22">
          <cell r="B22" t="str">
            <v>TH An Lạc</v>
          </cell>
          <cell r="C22">
            <v>19</v>
          </cell>
        </row>
        <row r="23">
          <cell r="B23" t="str">
            <v>TH An Lạc 1</v>
          </cell>
          <cell r="C23">
            <v>20</v>
          </cell>
        </row>
        <row r="24">
          <cell r="B24" t="str">
            <v>TH An Thạnh 1</v>
          </cell>
          <cell r="C24">
            <v>43</v>
          </cell>
        </row>
        <row r="25">
          <cell r="B25" t="str">
            <v>TH An Thạnh 2</v>
          </cell>
          <cell r="C25">
            <v>59</v>
          </cell>
        </row>
        <row r="26">
          <cell r="B26" t="str">
            <v>TH An Thạnh 3</v>
          </cell>
          <cell r="C26">
            <v>23</v>
          </cell>
        </row>
        <row r="27">
          <cell r="B27" t="str">
            <v>TH An Bình A</v>
          </cell>
          <cell r="C27">
            <v>22</v>
          </cell>
        </row>
        <row r="28">
          <cell r="B28" t="str">
            <v>TH An Bình B</v>
          </cell>
          <cell r="C28">
            <v>23</v>
          </cell>
        </row>
        <row r="29">
          <cell r="B29" t="str">
            <v>TH An Bình B1</v>
          </cell>
          <cell r="C29">
            <v>23</v>
          </cell>
        </row>
        <row r="30">
          <cell r="B30" t="str">
            <v xml:space="preserve">TH Tân Hội </v>
          </cell>
          <cell r="C30">
            <v>45</v>
          </cell>
        </row>
        <row r="31">
          <cell r="B31" t="str">
            <v>TH Bình Thạnh</v>
          </cell>
          <cell r="C31">
            <v>27</v>
          </cell>
        </row>
        <row r="32">
          <cell r="B32" t="str">
            <v>TH Bình Thạnh 1</v>
          </cell>
          <cell r="C32">
            <v>38</v>
          </cell>
        </row>
        <row r="33">
          <cell r="B33" t="str">
            <v>THCS An Thạnh</v>
          </cell>
          <cell r="C33">
            <v>77</v>
          </cell>
        </row>
        <row r="34">
          <cell r="B34" t="str">
            <v>THCS An Bình A</v>
          </cell>
          <cell r="C34">
            <v>35</v>
          </cell>
        </row>
        <row r="35">
          <cell r="B35" t="str">
            <v>THCS An Bình B</v>
          </cell>
          <cell r="C35">
            <v>25</v>
          </cell>
        </row>
        <row r="36">
          <cell r="B36" t="str">
            <v>THCS Tân Hội</v>
          </cell>
          <cell r="C36">
            <v>25</v>
          </cell>
        </row>
        <row r="37">
          <cell r="B37" t="str">
            <v>THCS Bình Thạnh</v>
          </cell>
          <cell r="C37">
            <v>39</v>
          </cell>
        </row>
        <row r="38">
          <cell r="B38" t="str">
            <v>TH - THCS An Lạc</v>
          </cell>
          <cell r="C38">
            <v>50</v>
          </cell>
        </row>
        <row r="39">
          <cell r="B39" t="str">
            <v>TH-THCS An Lộc</v>
          </cell>
          <cell r="C39">
            <v>57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DOANH NGHIỆP TƯ NHÂN KIM TỶ</v>
          </cell>
          <cell r="C2" t="str">
            <v>1400105513</v>
          </cell>
          <cell r="E2" t="str">
            <v>Phường An Thạnh</v>
          </cell>
          <cell r="F2" t="str">
            <v>Số 26, đường Lê Lợi</v>
          </cell>
        </row>
        <row r="5">
          <cell r="C5" t="str">
            <v>1400101445</v>
          </cell>
          <cell r="E5" t="str">
            <v>Phường An Thạnh</v>
          </cell>
          <cell r="F5" t="str">
            <v>Số 133, Thiên Hộ Dương</v>
          </cell>
        </row>
        <row r="6">
          <cell r="C6" t="str">
            <v>1400390275</v>
          </cell>
          <cell r="E6" t="str">
            <v>Phường An Lạc</v>
          </cell>
          <cell r="F6" t="str">
            <v>Khóm 4</v>
          </cell>
        </row>
        <row r="7">
          <cell r="C7" t="str">
            <v>1400350226</v>
          </cell>
          <cell r="E7" t="str">
            <v>Phường An Thạnh</v>
          </cell>
          <cell r="F7" t="str">
            <v>Số 43, Nguyễn Đình Chiểu</v>
          </cell>
        </row>
        <row r="8">
          <cell r="C8" t="str">
            <v>1400361644</v>
          </cell>
          <cell r="E8" t="str">
            <v>Phường An Thạnh</v>
          </cell>
          <cell r="F8" t="str">
            <v>Số 90, đường Trần Hưng Đạo, khóm 2</v>
          </cell>
        </row>
        <row r="9">
          <cell r="C9" t="str">
            <v>1400123375</v>
          </cell>
          <cell r="E9" t="str">
            <v>Phường An Thạnh</v>
          </cell>
          <cell r="F9" t="str">
            <v>Số 21, Nguyễn Thị Minh Khai</v>
          </cell>
        </row>
        <row r="10">
          <cell r="C10" t="str">
            <v>1400342296</v>
          </cell>
          <cell r="E10" t="str">
            <v>Phường An Thạnh</v>
          </cell>
          <cell r="F10" t="str">
            <v>Điện Biên Phủ, Khóm 5</v>
          </cell>
        </row>
        <row r="11">
          <cell r="C11" t="str">
            <v>1400363426</v>
          </cell>
          <cell r="E11" t="str">
            <v>Phường An Thạnh</v>
          </cell>
          <cell r="F11" t="str">
            <v>Số 19, Nguyễn Huệ</v>
          </cell>
        </row>
        <row r="13">
          <cell r="C13" t="str">
            <v>1400398958</v>
          </cell>
          <cell r="E13" t="str">
            <v>Phường An Lộc</v>
          </cell>
          <cell r="F13" t="str">
            <v>Số 103, Quốc lộ 30</v>
          </cell>
        </row>
        <row r="14">
          <cell r="C14" t="str">
            <v>1400382651</v>
          </cell>
          <cell r="E14" t="str">
            <v>Phường An Thạnh</v>
          </cell>
          <cell r="F14" t="str">
            <v>Số 84, đường Trần Hưng Đạo</v>
          </cell>
        </row>
        <row r="17">
          <cell r="C17" t="str">
            <v>1400460589</v>
          </cell>
          <cell r="E17" t="str">
            <v>Phường An Lộc</v>
          </cell>
          <cell r="F17" t="str">
            <v>Số 350, Trần Phú, Khóm An Lợi</v>
          </cell>
        </row>
        <row r="19">
          <cell r="C19" t="str">
            <v>1400460236</v>
          </cell>
          <cell r="E19" t="str">
            <v>Phường An Thạnh</v>
          </cell>
          <cell r="F19" t="str">
            <v>Số 133-135, Nguyễn Thị Minh Khai</v>
          </cell>
        </row>
        <row r="20">
          <cell r="C20" t="str">
            <v>1400397390</v>
          </cell>
          <cell r="E20" t="str">
            <v>Phường An Lộc</v>
          </cell>
          <cell r="F20" t="str">
            <v>Số 366, khóm An Thạnh A</v>
          </cell>
        </row>
        <row r="21">
          <cell r="C21" t="str">
            <v>1400461663</v>
          </cell>
          <cell r="E21" t="str">
            <v>Phường An Thạnh</v>
          </cell>
          <cell r="F21" t="str">
            <v>Đường Nguyễn Huệ, Khóm 5</v>
          </cell>
        </row>
        <row r="22">
          <cell r="C22" t="str">
            <v>1400461656</v>
          </cell>
          <cell r="E22" t="str">
            <v>Phường An Lộc</v>
          </cell>
          <cell r="F22" t="str">
            <v>đường Hùng Vương, khóm An Lợi</v>
          </cell>
        </row>
        <row r="26">
          <cell r="C26" t="str">
            <v>1400462988</v>
          </cell>
          <cell r="E26" t="str">
            <v>Phường An Thạnh</v>
          </cell>
          <cell r="F26" t="str">
            <v>Số 73, Hùng Vương</v>
          </cell>
        </row>
        <row r="28">
          <cell r="C28" t="str">
            <v>1400101188</v>
          </cell>
          <cell r="E28" t="str">
            <v>Phường An Thạnh</v>
          </cell>
          <cell r="F28" t="str">
            <v>Đường Lê Lợi, Khóm 2</v>
          </cell>
        </row>
        <row r="31">
          <cell r="C31" t="str">
            <v>1400483931</v>
          </cell>
          <cell r="E31" t="str">
            <v>Phường An Lộc</v>
          </cell>
          <cell r="F31" t="str">
            <v>Quốc lộ 30, khóm An Thạnh A</v>
          </cell>
        </row>
        <row r="32">
          <cell r="C32" t="str">
            <v>1400497878</v>
          </cell>
          <cell r="E32" t="str">
            <v>Phường An Thạnh</v>
          </cell>
          <cell r="F32" t="str">
            <v>Số 32, Phan Bội Châu</v>
          </cell>
        </row>
        <row r="35">
          <cell r="C35" t="str">
            <v>1400525564</v>
          </cell>
          <cell r="E35" t="str">
            <v>Xã Tân Hội</v>
          </cell>
          <cell r="F35" t="str">
            <v>Tổ 11, ấp Tân Hoà Thuận</v>
          </cell>
        </row>
        <row r="36">
          <cell r="C36" t="str">
            <v>1400535837</v>
          </cell>
          <cell r="E36" t="str">
            <v>Phường An Thạnh</v>
          </cell>
          <cell r="F36" t="str">
            <v>Số 39, Đường Lê Lợi</v>
          </cell>
        </row>
        <row r="37">
          <cell r="C37" t="str">
            <v>1400564732</v>
          </cell>
          <cell r="E37" t="str">
            <v>Phường An Bình A</v>
          </cell>
          <cell r="F37" t="str">
            <v>Tổ 8, Ấp An Lộc</v>
          </cell>
        </row>
        <row r="42">
          <cell r="C42" t="str">
            <v>1400625463</v>
          </cell>
          <cell r="E42" t="str">
            <v>Phường An Bình B</v>
          </cell>
          <cell r="F42" t="str">
            <v>Số 59, ấp 1</v>
          </cell>
        </row>
        <row r="43">
          <cell r="C43" t="str">
            <v>1400624300</v>
          </cell>
          <cell r="E43" t="str">
            <v>Phường An Lộc</v>
          </cell>
          <cell r="F43" t="str">
            <v>Quốc lộ 30</v>
          </cell>
        </row>
        <row r="44">
          <cell r="C44" t="str">
            <v>1400632982</v>
          </cell>
          <cell r="E44" t="str">
            <v>Phường An Bình A</v>
          </cell>
          <cell r="F44" t="str">
            <v>Cụm Công nghiệp An Lộc, ấp An Lộc</v>
          </cell>
        </row>
        <row r="45">
          <cell r="C45" t="str">
            <v>1400635510</v>
          </cell>
          <cell r="E45" t="str">
            <v>Xã Bình Thạnh</v>
          </cell>
          <cell r="F45" t="str">
            <v>Ấp Bình Hòa</v>
          </cell>
        </row>
        <row r="49">
          <cell r="C49" t="str">
            <v>1400656119</v>
          </cell>
          <cell r="E49" t="str">
            <v>Phường An Thạnh</v>
          </cell>
          <cell r="F49" t="str">
            <v>Đường Hùng Vương</v>
          </cell>
        </row>
        <row r="51">
          <cell r="C51" t="str">
            <v>1400675841</v>
          </cell>
          <cell r="E51" t="str">
            <v>Phường An Thạnh</v>
          </cell>
          <cell r="F51" t="str">
            <v>Số 6-8, Kim Đồng, Khóm 4</v>
          </cell>
        </row>
        <row r="89">
          <cell r="C89" t="str">
            <v>1401079295</v>
          </cell>
          <cell r="E89" t="str">
            <v>Xã Bình Thạnh</v>
          </cell>
          <cell r="F89" t="str">
            <v>Quốc lộ 30, Ấp Bình Hưng</v>
          </cell>
        </row>
        <row r="92">
          <cell r="C92" t="str">
            <v>1400105513-001</v>
          </cell>
          <cell r="E92" t="str">
            <v>Phường An Bình A</v>
          </cell>
          <cell r="F92" t="str">
            <v>Quốc lộ 30, khóm An Hoà</v>
          </cell>
        </row>
        <row r="93">
          <cell r="C93" t="str">
            <v>0305128149-002</v>
          </cell>
          <cell r="E93" t="str">
            <v>Phường An Thạnh</v>
          </cell>
          <cell r="F93" t="str">
            <v>Số 19, Lê Lợi</v>
          </cell>
        </row>
        <row r="99">
          <cell r="C99" t="str">
            <v>1401265774</v>
          </cell>
          <cell r="E99" t="str">
            <v>Phường An Lộc</v>
          </cell>
          <cell r="F99" t="str">
            <v>Quốc lộ 30, khóm An Thạnh B</v>
          </cell>
        </row>
        <row r="100">
          <cell r="C100" t="str">
            <v>1401288316</v>
          </cell>
          <cell r="E100" t="str">
            <v>Phường An Lạc</v>
          </cell>
          <cell r="F100" t="str">
            <v>Khóm Sở Thượng</v>
          </cell>
        </row>
        <row r="101">
          <cell r="C101" t="str">
            <v>1401303902</v>
          </cell>
          <cell r="E101" t="str">
            <v>Phường An Lạc</v>
          </cell>
          <cell r="F101" t="str">
            <v>Khóm sở Thượng</v>
          </cell>
        </row>
        <row r="103">
          <cell r="C103" t="str">
            <v>1401331480</v>
          </cell>
          <cell r="E103" t="str">
            <v>Phường An Thạnh</v>
          </cell>
          <cell r="F103" t="str">
            <v>Số 106, Trần Hưng Đạo, khóm 2</v>
          </cell>
        </row>
        <row r="104">
          <cell r="C104" t="str">
            <v>1401323137</v>
          </cell>
          <cell r="E104" t="str">
            <v>Phường An Bình A</v>
          </cell>
          <cell r="F104" t="str">
            <v>Tổ 12, Khóm An Phước</v>
          </cell>
        </row>
        <row r="109">
          <cell r="C109" t="str">
            <v>1401392349</v>
          </cell>
          <cell r="E109" t="str">
            <v>Phường An Thạnh</v>
          </cell>
          <cell r="F109" t="str">
            <v>Khóm 4</v>
          </cell>
        </row>
        <row r="110">
          <cell r="C110" t="str">
            <v>1401407059</v>
          </cell>
          <cell r="E110" t="str">
            <v>Phường An Thạnh</v>
          </cell>
          <cell r="F110" t="str">
            <v>Số 111, Trương Định, khóm 1</v>
          </cell>
        </row>
        <row r="113">
          <cell r="C113" t="str">
            <v>1401453464</v>
          </cell>
          <cell r="E113" t="str">
            <v>Phường An Thạnh</v>
          </cell>
          <cell r="F113" t="str">
            <v>Số 08, Trương Định, Khóm 2</v>
          </cell>
        </row>
        <row r="119">
          <cell r="C119" t="str">
            <v>1401717533</v>
          </cell>
          <cell r="E119" t="str">
            <v>Phường An Thạnh</v>
          </cell>
          <cell r="F119" t="str">
            <v>Số 139, đường Trần Hưng Đạo, khóm 4</v>
          </cell>
        </row>
        <row r="120">
          <cell r="C120" t="str">
            <v>1401753676</v>
          </cell>
          <cell r="E120" t="str">
            <v>Phường An Thạnh</v>
          </cell>
          <cell r="F120" t="str">
            <v>Số 25, Đường Lê Lợi</v>
          </cell>
        </row>
        <row r="123">
          <cell r="C123" t="str">
            <v>1401871817</v>
          </cell>
          <cell r="E123" t="str">
            <v>Phường An Thạnh</v>
          </cell>
          <cell r="F123" t="str">
            <v>Đường Lê Thị Hồng Gấm</v>
          </cell>
        </row>
        <row r="124">
          <cell r="C124" t="str">
            <v>1401883298</v>
          </cell>
          <cell r="E124" t="str">
            <v>Phường An Thạnh</v>
          </cell>
          <cell r="F124" t="str">
            <v>Đường Nguyễn Huệ</v>
          </cell>
        </row>
        <row r="127">
          <cell r="C127" t="str">
            <v>1401896635</v>
          </cell>
          <cell r="E127" t="str">
            <v>Phường An Thạnh</v>
          </cell>
          <cell r="F127" t="str">
            <v>Số 288, Võ Thị Sáu, Khóm 5</v>
          </cell>
        </row>
        <row r="129">
          <cell r="C129" t="str">
            <v>1401917451</v>
          </cell>
          <cell r="E129" t="str">
            <v>Phường An Thạnh</v>
          </cell>
          <cell r="F129" t="str">
            <v>Số 31, đường Nguyễn Trãi, khóm 2</v>
          </cell>
        </row>
        <row r="130">
          <cell r="C130" t="str">
            <v>1401917892</v>
          </cell>
          <cell r="E130" t="str">
            <v>Phường An Thạnh</v>
          </cell>
          <cell r="F130" t="str">
            <v>Số 32, Lê Lợi, khóm 2</v>
          </cell>
        </row>
        <row r="131">
          <cell r="C131" t="str">
            <v>1401918631</v>
          </cell>
          <cell r="E131" t="str">
            <v>Phường An Thạnh</v>
          </cell>
          <cell r="F131" t="str">
            <v>Số 38, Lê Lợi, Khóm 2</v>
          </cell>
        </row>
        <row r="132">
          <cell r="C132" t="str">
            <v>1401918624</v>
          </cell>
          <cell r="E132" t="str">
            <v>Phường An Thạnh</v>
          </cell>
          <cell r="F132" t="str">
            <v>Số 08, Lê Lợi</v>
          </cell>
        </row>
        <row r="133">
          <cell r="C133" t="str">
            <v>1401918670</v>
          </cell>
          <cell r="E133" t="str">
            <v>Phường An Thạnh</v>
          </cell>
          <cell r="F133" t="str">
            <v>Số 17, Nguyễn Trãi, Khóm 2</v>
          </cell>
        </row>
        <row r="134">
          <cell r="C134" t="str">
            <v>1401918455</v>
          </cell>
          <cell r="E134" t="str">
            <v>Phường An Thạnh</v>
          </cell>
          <cell r="F134" t="str">
            <v>Khóm 2</v>
          </cell>
        </row>
        <row r="135">
          <cell r="C135" t="str">
            <v>1401918536</v>
          </cell>
          <cell r="E135" t="str">
            <v>Phường An Thạnh</v>
          </cell>
          <cell r="F135" t="str">
            <v>Số 42, Lê Lợi, Khóm 2</v>
          </cell>
        </row>
        <row r="136">
          <cell r="C136" t="str">
            <v>1401918617</v>
          </cell>
          <cell r="E136" t="str">
            <v>Phường An Thạnh</v>
          </cell>
          <cell r="F136" t="str">
            <v>Số 15, Nguyễn Trãi, Khóm 2</v>
          </cell>
        </row>
        <row r="137">
          <cell r="C137" t="str">
            <v>1401919515</v>
          </cell>
          <cell r="E137" t="str">
            <v>Phường An Thạnh</v>
          </cell>
          <cell r="F137" t="str">
            <v>Số 30, Lê Lợi</v>
          </cell>
        </row>
        <row r="138">
          <cell r="C138" t="str">
            <v>1401919508</v>
          </cell>
          <cell r="E138" t="str">
            <v>Phường An Thạnh</v>
          </cell>
          <cell r="F138" t="str">
            <v>Số 23, Nguyễn Trãi, Khóm 2</v>
          </cell>
        </row>
        <row r="139">
          <cell r="C139" t="str">
            <v>1401919522</v>
          </cell>
          <cell r="E139" t="str">
            <v>Phường An Thạnh</v>
          </cell>
          <cell r="F139" t="str">
            <v>Số 26, Lê Lợi</v>
          </cell>
        </row>
        <row r="140">
          <cell r="C140" t="str">
            <v>1401920849</v>
          </cell>
          <cell r="E140" t="str">
            <v>Phường An Bình A</v>
          </cell>
          <cell r="F140" t="str">
            <v>Ki ốt 01-02, Chợ Mương Lớn, Khóm  An Hòa</v>
          </cell>
        </row>
        <row r="141">
          <cell r="C141" t="str">
            <v>1401922349</v>
          </cell>
          <cell r="E141" t="str">
            <v>Phường An Bình A</v>
          </cell>
          <cell r="F141" t="str">
            <v>Chợ Mương Lớn, Khóm An Hòa</v>
          </cell>
        </row>
        <row r="143">
          <cell r="C143" t="str">
            <v>1401925212</v>
          </cell>
          <cell r="E143" t="str">
            <v>Phường An Thạnh</v>
          </cell>
          <cell r="F143" t="str">
            <v>Số 28, Lê Lợi</v>
          </cell>
        </row>
        <row r="144">
          <cell r="C144" t="str">
            <v>1401935820</v>
          </cell>
          <cell r="E144" t="str">
            <v>Phường An Thạnh</v>
          </cell>
          <cell r="F144" t="str">
            <v>Số 289, Nguyễn Huệ, khóm 5</v>
          </cell>
        </row>
        <row r="147">
          <cell r="C147" t="str">
            <v>1401968495</v>
          </cell>
          <cell r="E147" t="str">
            <v>Phường An Thạnh</v>
          </cell>
          <cell r="F147" t="str">
            <v>Khu đô thị Bờ Đông, đường Lê Thị Hồng Gấm, khóm 5</v>
          </cell>
        </row>
        <row r="148">
          <cell r="C148" t="str">
            <v>1401972004</v>
          </cell>
          <cell r="E148" t="str">
            <v>Phường An Thạnh</v>
          </cell>
          <cell r="F148" t="str">
            <v>Số 116, Thiên Hộ Dương, khóm 2</v>
          </cell>
        </row>
        <row r="149">
          <cell r="C149" t="str">
            <v>1401977884</v>
          </cell>
          <cell r="E149" t="str">
            <v>Phường An Thạnh</v>
          </cell>
          <cell r="F149" t="str">
            <v>Khóm 1</v>
          </cell>
        </row>
        <row r="150">
          <cell r="C150" t="str">
            <v>1401995178</v>
          </cell>
          <cell r="E150" t="str">
            <v>Phường An Thạnh</v>
          </cell>
          <cell r="F150" t="str">
            <v>Số 92, Thiên Hộ Dương, Khóm 2</v>
          </cell>
        </row>
        <row r="152">
          <cell r="C152" t="str">
            <v>1402003436</v>
          </cell>
          <cell r="E152" t="str">
            <v>Phường An Thạnh</v>
          </cell>
          <cell r="F152" t="str">
            <v>Số 187, Lê Thị Hồng Gấm, Khóm 4</v>
          </cell>
        </row>
        <row r="153">
          <cell r="C153" t="str">
            <v>1402004197</v>
          </cell>
          <cell r="E153" t="str">
            <v>Phường An Thạnh</v>
          </cell>
          <cell r="F153" t="str">
            <v>Số 104, Khóm Mương Nhà Máy</v>
          </cell>
        </row>
        <row r="154">
          <cell r="C154" t="str">
            <v>1402006282</v>
          </cell>
          <cell r="E154" t="str">
            <v>Phường An Thạnh</v>
          </cell>
          <cell r="F154" t="str">
            <v>Số 183, Phan Bội Châu, Khóm 1</v>
          </cell>
        </row>
        <row r="161">
          <cell r="C161" t="str">
            <v>1402018714</v>
          </cell>
          <cell r="E161" t="str">
            <v>Phường An Thạnh</v>
          </cell>
          <cell r="F161" t="str">
            <v>Số 268, Trần Hưng Đạo</v>
          </cell>
          <cell r="G161">
            <v>6826.7188020000003</v>
          </cell>
        </row>
        <row r="162">
          <cell r="C162" t="str">
            <v>1402025542</v>
          </cell>
          <cell r="E162" t="str">
            <v>Phường An Lạc</v>
          </cell>
          <cell r="F162" t="str">
            <v>Đường ĐT 841, Khóm Sở Thượng</v>
          </cell>
        </row>
        <row r="163">
          <cell r="C163" t="str">
            <v>1402031874</v>
          </cell>
          <cell r="E163" t="str">
            <v>Phường An Thạnh</v>
          </cell>
          <cell r="F163" t="str">
            <v>Tổ 16, khóm 4</v>
          </cell>
        </row>
        <row r="164">
          <cell r="C164" t="str">
            <v>1402033800</v>
          </cell>
          <cell r="E164" t="str">
            <v>Phường An Lộc</v>
          </cell>
          <cell r="F164" t="str">
            <v>Số 106, Trần Phú, Khóm An Thạnh A</v>
          </cell>
        </row>
        <row r="165">
          <cell r="C165" t="str">
            <v>1402033783</v>
          </cell>
          <cell r="E165" t="str">
            <v>Phường An Lộc</v>
          </cell>
          <cell r="F165" t="str">
            <v>Số 252, Trần Phú, Khóm An Lợi</v>
          </cell>
        </row>
        <row r="167">
          <cell r="C167" t="str">
            <v>1402036664</v>
          </cell>
          <cell r="E167" t="str">
            <v>Xã Bình Thạnh</v>
          </cell>
          <cell r="F167" t="str">
            <v>Tổ 3, ấp Bình Hưng</v>
          </cell>
        </row>
        <row r="169">
          <cell r="C169" t="str">
            <v>1402039249</v>
          </cell>
          <cell r="E169" t="str">
            <v>Phường An Thạnh</v>
          </cell>
          <cell r="F169" t="str">
            <v>Số 99, Đường Nguyễn Huệ, Khóm 1</v>
          </cell>
        </row>
        <row r="173">
          <cell r="C173" t="str">
            <v>1402050877</v>
          </cell>
          <cell r="E173" t="str">
            <v>Phường An Thạnh</v>
          </cell>
          <cell r="F173" t="str">
            <v>Số 150, Phan Đình Phùng</v>
          </cell>
        </row>
        <row r="178">
          <cell r="C178" t="str">
            <v>1402054695</v>
          </cell>
          <cell r="E178" t="str">
            <v>Phường An Thạnh</v>
          </cell>
          <cell r="F178" t="str">
            <v>Số 110, Nguyễn Thị Minh Khai</v>
          </cell>
        </row>
        <row r="181">
          <cell r="C181" t="str">
            <v>1402061646</v>
          </cell>
          <cell r="E181" t="str">
            <v>Xã Bình Thạnh</v>
          </cell>
          <cell r="F181" t="str">
            <v>Ấp Bình Hưng</v>
          </cell>
        </row>
        <row r="184">
          <cell r="C184" t="str">
            <v>1402064291</v>
          </cell>
          <cell r="E184" t="str">
            <v>Phường An Thạnh</v>
          </cell>
          <cell r="F184" t="str">
            <v>Đường Nguyễn Văn Linh, Khóm 4</v>
          </cell>
        </row>
        <row r="185">
          <cell r="C185" t="str">
            <v>1402003436-001</v>
          </cell>
          <cell r="E185" t="str">
            <v>Phường An Thạnh</v>
          </cell>
          <cell r="F185" t="str">
            <v>Khóm 4, đường Nam Kỳ Khởi Nghĩa</v>
          </cell>
        </row>
        <row r="189">
          <cell r="C189" t="str">
            <v>1402071757</v>
          </cell>
          <cell r="E189" t="str">
            <v>Xã Tân Hội</v>
          </cell>
          <cell r="F189" t="str">
            <v>Ấp Tân Hòa Thuận</v>
          </cell>
        </row>
        <row r="192">
          <cell r="C192" t="str">
            <v>1402073930</v>
          </cell>
          <cell r="E192" t="str">
            <v>Phường An Thạnh</v>
          </cell>
          <cell r="F192" t="str">
            <v>Số 32, Lê Lợi, Khóm 2</v>
          </cell>
        </row>
        <row r="198">
          <cell r="C198" t="str">
            <v>0301175691-040</v>
          </cell>
          <cell r="E198" t="str">
            <v>Phường An Thạnh</v>
          </cell>
          <cell r="F198" t="str">
            <v>Khu nhà Cao ốc KII</v>
          </cell>
        </row>
        <row r="199">
          <cell r="C199" t="str">
            <v>1402085580</v>
          </cell>
          <cell r="E199" t="str">
            <v>Phường An Bình A</v>
          </cell>
          <cell r="F199" t="str">
            <v>Ấp An Lộc</v>
          </cell>
        </row>
        <row r="205">
          <cell r="C205" t="str">
            <v>1402093119</v>
          </cell>
          <cell r="E205" t="str">
            <v>Xã Bình Thạnh</v>
          </cell>
          <cell r="F205" t="str">
            <v>Ấp Bình Thành B</v>
          </cell>
        </row>
        <row r="209">
          <cell r="C209" t="str">
            <v>1402097297</v>
          </cell>
          <cell r="E209" t="str">
            <v>Phường An Thạnh</v>
          </cell>
          <cell r="F209" t="str">
            <v>Đường Nguyễn Văn Linh, khóm 5</v>
          </cell>
        </row>
        <row r="210">
          <cell r="C210" t="str">
            <v>1402098484</v>
          </cell>
          <cell r="E210" t="str">
            <v>Phường An Lộc</v>
          </cell>
          <cell r="F210" t="str">
            <v>Quốc lộ 30, khóm An Thạnh A</v>
          </cell>
        </row>
        <row r="215">
          <cell r="C215" t="str">
            <v>1402102733</v>
          </cell>
          <cell r="E215" t="str">
            <v>Phường An Thạnh</v>
          </cell>
          <cell r="F215" t="str">
            <v>Số 12, Đường Chu Văn An, Khóm 3</v>
          </cell>
        </row>
        <row r="224">
          <cell r="C224" t="str">
            <v>1402110660</v>
          </cell>
          <cell r="E224" t="str">
            <v>Phường An Thạnh</v>
          </cell>
          <cell r="F224" t="str">
            <v>Khóm 2</v>
          </cell>
        </row>
        <row r="264">
          <cell r="C264" t="str">
            <v>1402003436-002</v>
          </cell>
          <cell r="E264" t="str">
            <v>Phường An Thạnh</v>
          </cell>
          <cell r="F264" t="str">
            <v>Đường Lê Thị Hồng Gấm, khóm 4</v>
          </cell>
        </row>
        <row r="274">
          <cell r="C274" t="str">
            <v>1402125995</v>
          </cell>
          <cell r="E274" t="str">
            <v>Phường An Thạnh</v>
          </cell>
          <cell r="F274" t="str">
            <v>Số 15,17 đường Trần Hưng Đạo</v>
          </cell>
        </row>
        <row r="283">
          <cell r="C283" t="str">
            <v>1402133266</v>
          </cell>
          <cell r="E283" t="str">
            <v>Phường An Bình A</v>
          </cell>
          <cell r="F283" t="str">
            <v>Đường ĐT 842, Khóm 2</v>
          </cell>
        </row>
        <row r="290">
          <cell r="C290" t="str">
            <v>1402135344</v>
          </cell>
          <cell r="E290" t="str">
            <v>Phường An Lộc</v>
          </cell>
          <cell r="F290" t="str">
            <v>Quốc lộ 30, khóm An Thạnh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opLeftCell="A4" zoomScale="145" zoomScaleNormal="145" workbookViewId="0">
      <selection activeCell="A10" sqref="A10:D10"/>
    </sheetView>
  </sheetViews>
  <sheetFormatPr defaultColWidth="9.33203125" defaultRowHeight="18" x14ac:dyDescent="0.25"/>
  <cols>
    <col min="1" max="1" width="6" style="3" customWidth="1"/>
    <col min="2" max="2" width="60" style="1" customWidth="1"/>
    <col min="3" max="3" width="21.6640625" style="1" customWidth="1"/>
    <col min="4" max="4" width="20.44140625" style="1" customWidth="1"/>
    <col min="5" max="5" width="19.6640625" style="1" bestFit="1" customWidth="1"/>
    <col min="6" max="16384" width="9.33203125" style="1"/>
  </cols>
  <sheetData>
    <row r="1" spans="1:12" ht="45" customHeight="1" x14ac:dyDescent="0.25">
      <c r="A1" s="137" t="s">
        <v>216</v>
      </c>
      <c r="B1" s="138"/>
      <c r="C1" s="138"/>
      <c r="D1" s="138"/>
    </row>
    <row r="2" spans="1:12" ht="45.6" customHeight="1" x14ac:dyDescent="0.25">
      <c r="A2" s="140" t="s">
        <v>215</v>
      </c>
      <c r="B2" s="140"/>
      <c r="C2" s="140"/>
      <c r="D2" s="140"/>
      <c r="E2" s="2"/>
      <c r="F2" s="2"/>
      <c r="G2" s="2"/>
      <c r="H2" s="2"/>
      <c r="I2" s="2"/>
      <c r="J2" s="2"/>
      <c r="K2" s="2"/>
      <c r="L2" s="2"/>
    </row>
    <row r="3" spans="1:12" ht="15" customHeight="1" x14ac:dyDescent="0.25">
      <c r="A3" s="139" t="s">
        <v>37</v>
      </c>
      <c r="B3" s="139"/>
      <c r="C3" s="139"/>
      <c r="D3" s="139"/>
    </row>
    <row r="4" spans="1:12" ht="26.25" customHeight="1" x14ac:dyDescent="0.25">
      <c r="A4" s="38" t="s">
        <v>34</v>
      </c>
      <c r="B4" s="38" t="s">
        <v>19</v>
      </c>
      <c r="C4" s="38" t="s">
        <v>20</v>
      </c>
      <c r="D4" s="38" t="s">
        <v>4</v>
      </c>
    </row>
    <row r="5" spans="1:12" ht="37.950000000000003" customHeight="1" x14ac:dyDescent="0.25">
      <c r="A5" s="39">
        <v>1</v>
      </c>
      <c r="B5" s="40" t="s">
        <v>54</v>
      </c>
      <c r="C5" s="41">
        <f>'BANG 2 (CC, VC, NLĐ)'!E15</f>
        <v>255941000</v>
      </c>
      <c r="D5" s="42" t="s">
        <v>107</v>
      </c>
      <c r="E5" s="24"/>
    </row>
    <row r="6" spans="1:12" ht="37.950000000000003" customHeight="1" x14ac:dyDescent="0.25">
      <c r="A6" s="39">
        <v>2</v>
      </c>
      <c r="B6" s="40" t="s">
        <v>80</v>
      </c>
      <c r="C6" s="41">
        <f>'BANG 3 (CC, VC TP)'!H69</f>
        <v>50799000</v>
      </c>
      <c r="D6" s="42" t="s">
        <v>108</v>
      </c>
      <c r="E6" s="24"/>
    </row>
    <row r="7" spans="1:12" ht="37.950000000000003" customHeight="1" x14ac:dyDescent="0.25">
      <c r="A7" s="39">
        <v>3</v>
      </c>
      <c r="B7" s="43" t="s">
        <v>81</v>
      </c>
      <c r="C7" s="41">
        <f>'BANG 4 (DN)'!L99</f>
        <v>45500000</v>
      </c>
      <c r="D7" s="42" t="s">
        <v>109</v>
      </c>
      <c r="E7" s="24"/>
    </row>
    <row r="8" spans="1:12" ht="37.950000000000003" customHeight="1" x14ac:dyDescent="0.25">
      <c r="A8" s="39">
        <v>4</v>
      </c>
      <c r="B8" s="43" t="s">
        <v>71</v>
      </c>
      <c r="C8" s="41">
        <f>'BANG 5 (NLD cua DN)'!G99</f>
        <v>24590000</v>
      </c>
      <c r="D8" s="42" t="s">
        <v>101</v>
      </c>
      <c r="E8" s="24"/>
    </row>
    <row r="9" spans="1:12" ht="20.399999999999999" customHeight="1" x14ac:dyDescent="0.25">
      <c r="A9" s="38"/>
      <c r="B9" s="38" t="s">
        <v>5</v>
      </c>
      <c r="C9" s="44">
        <f>ROUND(SUM(C5:C8),-3)</f>
        <v>376830000</v>
      </c>
      <c r="D9" s="45"/>
      <c r="E9" s="24"/>
    </row>
    <row r="10" spans="1:12" ht="24.75" customHeight="1" x14ac:dyDescent="0.35">
      <c r="A10" s="141" t="s">
        <v>229</v>
      </c>
      <c r="B10" s="141"/>
      <c r="C10" s="141"/>
      <c r="D10" s="141"/>
    </row>
    <row r="11" spans="1:12" ht="21.75" customHeight="1" x14ac:dyDescent="0.25">
      <c r="A11" s="1"/>
    </row>
    <row r="12" spans="1:12" ht="21.75" customHeight="1" x14ac:dyDescent="0.25">
      <c r="A12" s="1"/>
    </row>
    <row r="13" spans="1:12" ht="21.75" customHeight="1" x14ac:dyDescent="0.25"/>
    <row r="14" spans="1:12" ht="21.75" customHeight="1" x14ac:dyDescent="0.25"/>
    <row r="15" spans="1:12" ht="21.75" customHeight="1" x14ac:dyDescent="0.25"/>
    <row r="16" spans="1:12" ht="21.75" customHeight="1" x14ac:dyDescent="0.25"/>
    <row r="17" ht="21.75" customHeight="1" x14ac:dyDescent="0.25"/>
    <row r="18" ht="21.75" customHeight="1" x14ac:dyDescent="0.25"/>
    <row r="19" ht="21.75" customHeight="1" x14ac:dyDescent="0.25"/>
    <row r="20" ht="21.75" customHeight="1" x14ac:dyDescent="0.25"/>
    <row r="21" ht="21.75" customHeight="1" x14ac:dyDescent="0.25"/>
    <row r="22" ht="21.75" customHeight="1" x14ac:dyDescent="0.25"/>
    <row r="23" ht="21.75" customHeight="1" x14ac:dyDescent="0.25"/>
    <row r="24" ht="21.75" customHeight="1" x14ac:dyDescent="0.25"/>
    <row r="25" ht="21.75" customHeight="1" x14ac:dyDescent="0.25"/>
    <row r="26" ht="21.75" customHeight="1" x14ac:dyDescent="0.25"/>
    <row r="27" ht="21.75" customHeight="1" x14ac:dyDescent="0.25"/>
  </sheetData>
  <mergeCells count="4">
    <mergeCell ref="A1:D1"/>
    <mergeCell ref="A3:D3"/>
    <mergeCell ref="A2:D2"/>
    <mergeCell ref="A10:D10"/>
  </mergeCells>
  <phoneticPr fontId="3" type="noConversion"/>
  <printOptions horizontalCentered="1"/>
  <pageMargins left="0.3" right="0.1" top="0.5" bottom="0.3" header="0" footer="0.2"/>
  <pageSetup paperSize="9" orientation="portrait" r:id="rId1"/>
  <headerFooter alignWithMargins="0">
    <oddHeader>&amp;R&amp;12Bảng số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="60" zoomScaleNormal="100" workbookViewId="0">
      <selection activeCell="E10" sqref="E10"/>
    </sheetView>
  </sheetViews>
  <sheetFormatPr defaultRowHeight="13.2" x14ac:dyDescent="0.25"/>
  <cols>
    <col min="1" max="1" width="9.33203125" bestFit="1" customWidth="1"/>
    <col min="2" max="2" width="20.21875" customWidth="1"/>
    <col min="3" max="8" width="18.6640625" customWidth="1"/>
    <col min="9" max="9" width="21.109375" customWidth="1"/>
  </cols>
  <sheetData>
    <row r="1" spans="1:11" ht="17.399999999999999" x14ac:dyDescent="0.25">
      <c r="A1" s="148" t="s">
        <v>241</v>
      </c>
      <c r="B1" s="148"/>
      <c r="C1" s="148"/>
      <c r="D1" s="148"/>
      <c r="E1" s="148"/>
      <c r="F1" s="148"/>
      <c r="G1" s="148"/>
      <c r="H1" s="148"/>
      <c r="I1" s="148"/>
    </row>
    <row r="2" spans="1:11" ht="17.399999999999999" x14ac:dyDescent="0.25">
      <c r="A2" s="148" t="s">
        <v>242</v>
      </c>
      <c r="B2" s="148"/>
      <c r="C2" s="148"/>
      <c r="D2" s="148"/>
      <c r="E2" s="148"/>
      <c r="F2" s="148"/>
      <c r="G2" s="148"/>
      <c r="H2" s="148"/>
      <c r="I2" s="148"/>
    </row>
    <row r="3" spans="1:11" ht="18" customHeight="1" x14ac:dyDescent="0.25">
      <c r="A3" s="140" t="str">
        <f>'BANG 1-TONG HOP'!A2:D2</f>
        <v>(kèm theo Kế hoạch số:       /KH-UBND ngày     tháng 02 năm 2024 của UBND thành phố Hồng Ngự)</v>
      </c>
      <c r="B3" s="140"/>
      <c r="C3" s="140"/>
      <c r="D3" s="140"/>
      <c r="E3" s="140"/>
      <c r="F3" s="140"/>
      <c r="G3" s="140"/>
      <c r="H3" s="140"/>
      <c r="I3" s="140"/>
    </row>
    <row r="4" spans="1:11" ht="18" x14ac:dyDescent="0.25">
      <c r="A4" s="46"/>
      <c r="B4" s="46"/>
      <c r="C4" s="46"/>
      <c r="D4" s="46"/>
      <c r="E4" s="1"/>
      <c r="I4" s="47" t="s">
        <v>37</v>
      </c>
    </row>
    <row r="5" spans="1:11" ht="17.399999999999999" x14ac:dyDescent="0.25">
      <c r="A5" s="142" t="s">
        <v>237</v>
      </c>
      <c r="B5" s="143" t="s">
        <v>239</v>
      </c>
      <c r="C5" s="145" t="s">
        <v>240</v>
      </c>
      <c r="D5" s="146"/>
      <c r="E5" s="146"/>
      <c r="F5" s="146"/>
      <c r="G5" s="146"/>
      <c r="H5" s="146"/>
      <c r="I5" s="147"/>
      <c r="K5" s="135"/>
    </row>
    <row r="6" spans="1:11" ht="57.6" customHeight="1" x14ac:dyDescent="0.25">
      <c r="A6" s="142"/>
      <c r="B6" s="144"/>
      <c r="C6" s="127" t="s">
        <v>10</v>
      </c>
      <c r="D6" s="127" t="s">
        <v>11</v>
      </c>
      <c r="E6" s="127" t="s">
        <v>9</v>
      </c>
      <c r="F6" s="128" t="s">
        <v>114</v>
      </c>
      <c r="G6" s="128" t="s">
        <v>115</v>
      </c>
      <c r="H6" s="127" t="s">
        <v>116</v>
      </c>
      <c r="I6" s="127" t="s">
        <v>117</v>
      </c>
    </row>
    <row r="7" spans="1:11" ht="18" x14ac:dyDescent="0.25">
      <c r="A7" s="129">
        <v>2016</v>
      </c>
      <c r="B7" s="130">
        <v>51551000</v>
      </c>
      <c r="C7" s="131">
        <v>58491000</v>
      </c>
      <c r="D7" s="131">
        <v>17936000</v>
      </c>
      <c r="E7" s="131">
        <v>20224000</v>
      </c>
      <c r="F7" s="131">
        <v>23207000</v>
      </c>
      <c r="G7" s="131">
        <v>9005000</v>
      </c>
      <c r="H7" s="131">
        <v>19327000</v>
      </c>
      <c r="I7" s="130">
        <v>13258000</v>
      </c>
    </row>
    <row r="8" spans="1:11" ht="18" x14ac:dyDescent="0.25">
      <c r="A8" s="132">
        <v>2017</v>
      </c>
      <c r="B8" s="130">
        <v>78270000</v>
      </c>
      <c r="C8" s="131">
        <v>101101000</v>
      </c>
      <c r="D8" s="131">
        <v>29043000</v>
      </c>
      <c r="E8" s="131">
        <v>36302000</v>
      </c>
      <c r="F8" s="131">
        <v>44718000</v>
      </c>
      <c r="G8" s="131">
        <v>18484000</v>
      </c>
      <c r="H8" s="131">
        <v>39427000</v>
      </c>
      <c r="I8" s="130">
        <v>23612000</v>
      </c>
    </row>
    <row r="9" spans="1:11" ht="18" x14ac:dyDescent="0.25">
      <c r="A9" s="129">
        <v>2018</v>
      </c>
      <c r="B9" s="130">
        <v>88146000</v>
      </c>
      <c r="C9" s="131">
        <v>84824000</v>
      </c>
      <c r="D9" s="131">
        <v>24907000</v>
      </c>
      <c r="E9" s="131">
        <v>30747000</v>
      </c>
      <c r="F9" s="131">
        <v>36771000</v>
      </c>
      <c r="G9" s="131">
        <v>16447000</v>
      </c>
      <c r="H9" s="131">
        <v>33941000</v>
      </c>
      <c r="I9" s="130">
        <v>20435000</v>
      </c>
    </row>
    <row r="10" spans="1:11" ht="18" x14ac:dyDescent="0.25">
      <c r="A10" s="132">
        <v>2019</v>
      </c>
      <c r="B10" s="130">
        <v>31157000</v>
      </c>
      <c r="C10" s="131">
        <v>84792000</v>
      </c>
      <c r="D10" s="131">
        <v>24897000</v>
      </c>
      <c r="E10" s="131">
        <v>30736000</v>
      </c>
      <c r="F10" s="131">
        <v>36757000</v>
      </c>
      <c r="G10" s="131">
        <v>16441000</v>
      </c>
      <c r="H10" s="131">
        <v>33928000</v>
      </c>
      <c r="I10" s="130">
        <v>20428000</v>
      </c>
    </row>
    <row r="11" spans="1:11" ht="18" x14ac:dyDescent="0.25">
      <c r="A11" s="129">
        <v>2020</v>
      </c>
      <c r="B11" s="130">
        <v>31875000</v>
      </c>
      <c r="C11" s="131">
        <v>127432000</v>
      </c>
      <c r="D11" s="131">
        <v>36273000</v>
      </c>
      <c r="E11" s="131">
        <v>46797000</v>
      </c>
      <c r="F11" s="131">
        <v>62810000</v>
      </c>
      <c r="G11" s="131">
        <v>26302000</v>
      </c>
      <c r="H11" s="131">
        <v>50876000</v>
      </c>
      <c r="I11" s="130">
        <v>30670000</v>
      </c>
    </row>
    <row r="12" spans="1:11" ht="18" x14ac:dyDescent="0.25">
      <c r="A12" s="132">
        <v>2021</v>
      </c>
      <c r="B12" s="130">
        <v>65433000</v>
      </c>
      <c r="C12" s="131">
        <v>237162000</v>
      </c>
      <c r="D12" s="131">
        <v>67507000</v>
      </c>
      <c r="E12" s="131">
        <v>87093000</v>
      </c>
      <c r="F12" s="131">
        <v>116895000</v>
      </c>
      <c r="G12" s="131">
        <v>48951000</v>
      </c>
      <c r="H12" s="131">
        <v>94684000</v>
      </c>
      <c r="I12" s="130">
        <v>57079000</v>
      </c>
    </row>
    <row r="13" spans="1:11" ht="18" x14ac:dyDescent="0.25">
      <c r="A13" s="129">
        <v>2022</v>
      </c>
      <c r="B13" s="130">
        <v>24656000</v>
      </c>
      <c r="C13" s="131">
        <v>43260000</v>
      </c>
      <c r="D13" s="131">
        <v>24627000</v>
      </c>
      <c r="E13" s="131">
        <v>12709000</v>
      </c>
      <c r="F13" s="131">
        <v>21322000</v>
      </c>
      <c r="G13" s="131">
        <v>7143000</v>
      </c>
      <c r="H13" s="131">
        <v>13817000</v>
      </c>
      <c r="I13" s="130">
        <v>10412000</v>
      </c>
    </row>
    <row r="14" spans="1:11" ht="18" x14ac:dyDescent="0.25">
      <c r="A14" s="132">
        <v>2023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</row>
    <row r="15" spans="1:11" ht="17.399999999999999" x14ac:dyDescent="0.25">
      <c r="A15" s="133" t="s">
        <v>238</v>
      </c>
      <c r="B15" s="134">
        <f>SUM(B7:B14)</f>
        <v>371088000</v>
      </c>
      <c r="C15" s="134">
        <f t="shared" ref="C15:I15" si="0">SUM(C7:C14)</f>
        <v>737062000</v>
      </c>
      <c r="D15" s="134">
        <f t="shared" si="0"/>
        <v>225190000</v>
      </c>
      <c r="E15" s="134">
        <f t="shared" si="0"/>
        <v>264608000</v>
      </c>
      <c r="F15" s="134">
        <f t="shared" si="0"/>
        <v>342480000</v>
      </c>
      <c r="G15" s="134">
        <f t="shared" si="0"/>
        <v>142773000</v>
      </c>
      <c r="H15" s="134">
        <f t="shared" si="0"/>
        <v>286000000</v>
      </c>
      <c r="I15" s="134">
        <f t="shared" si="0"/>
        <v>175894000</v>
      </c>
    </row>
    <row r="17" spans="9:9" ht="17.399999999999999" x14ac:dyDescent="0.25">
      <c r="I17" s="134">
        <f>SUM(B15:I15)</f>
        <v>2545095000</v>
      </c>
    </row>
  </sheetData>
  <mergeCells count="6">
    <mergeCell ref="A5:A6"/>
    <mergeCell ref="B5:B6"/>
    <mergeCell ref="C5:I5"/>
    <mergeCell ref="A1:I1"/>
    <mergeCell ref="A2:I2"/>
    <mergeCell ref="A3:I3"/>
  </mergeCells>
  <pageMargins left="0.7" right="0.7" top="0.75" bottom="0.75" header="0.3" footer="0.3"/>
  <pageSetup paperSize="9" scale="9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zoomScale="115" zoomScaleNormal="115" workbookViewId="0">
      <selection activeCell="G9" sqref="G9"/>
    </sheetView>
  </sheetViews>
  <sheetFormatPr defaultColWidth="9.33203125" defaultRowHeight="13.2" x14ac:dyDescent="0.25"/>
  <cols>
    <col min="1" max="1" width="4.44140625" style="5" customWidth="1"/>
    <col min="2" max="2" width="24.33203125" style="5" customWidth="1"/>
    <col min="3" max="3" width="22.109375" style="5" customWidth="1"/>
    <col min="4" max="4" width="20.44140625" style="5" customWidth="1"/>
    <col min="5" max="5" width="20.6640625" style="5" customWidth="1"/>
    <col min="6" max="6" width="16.77734375" style="5" customWidth="1"/>
    <col min="7" max="8" width="31.33203125" style="15" customWidth="1"/>
    <col min="9" max="34" width="9.33203125" style="15"/>
    <col min="35" max="16384" width="9.33203125" style="5"/>
  </cols>
  <sheetData>
    <row r="1" spans="1:34" ht="17.399999999999999" x14ac:dyDescent="0.25">
      <c r="A1" s="148" t="s">
        <v>217</v>
      </c>
      <c r="B1" s="148"/>
      <c r="C1" s="148"/>
      <c r="D1" s="148"/>
      <c r="E1" s="148"/>
      <c r="F1" s="148"/>
    </row>
    <row r="2" spans="1:34" ht="17.399999999999999" x14ac:dyDescent="0.25">
      <c r="A2" s="148" t="s">
        <v>110</v>
      </c>
      <c r="B2" s="148"/>
      <c r="C2" s="148"/>
      <c r="D2" s="148"/>
      <c r="E2" s="148"/>
      <c r="F2" s="148"/>
    </row>
    <row r="3" spans="1:34" ht="44.4" customHeight="1" x14ac:dyDescent="0.25">
      <c r="A3" s="140" t="str">
        <f>'BANG 1-TONG HOP'!A2:D2</f>
        <v>(kèm theo Kế hoạch số:       /KH-UBND ngày     tháng 02 năm 2024 của UBND thành phố Hồng Ngự)</v>
      </c>
      <c r="B3" s="140"/>
      <c r="C3" s="140"/>
      <c r="D3" s="140"/>
      <c r="E3" s="140"/>
      <c r="F3" s="140"/>
    </row>
    <row r="4" spans="1:34" ht="24" customHeight="1" x14ac:dyDescent="0.25">
      <c r="A4" s="46"/>
      <c r="B4" s="46"/>
      <c r="C4" s="46"/>
      <c r="D4" s="46"/>
      <c r="E4" s="1"/>
      <c r="F4" s="47" t="s">
        <v>37</v>
      </c>
      <c r="G4" s="16"/>
    </row>
    <row r="5" spans="1:34" ht="33.75" customHeight="1" x14ac:dyDescent="0.25">
      <c r="A5" s="149" t="s">
        <v>34</v>
      </c>
      <c r="B5" s="149" t="s">
        <v>36</v>
      </c>
      <c r="C5" s="149" t="s">
        <v>111</v>
      </c>
      <c r="D5" s="149" t="s">
        <v>112</v>
      </c>
      <c r="E5" s="149" t="s">
        <v>113</v>
      </c>
      <c r="F5" s="149" t="s">
        <v>4</v>
      </c>
    </row>
    <row r="6" spans="1:34" ht="42" customHeight="1" x14ac:dyDescent="0.25">
      <c r="A6" s="149"/>
      <c r="B6" s="149"/>
      <c r="C6" s="149"/>
      <c r="D6" s="149"/>
      <c r="E6" s="149"/>
      <c r="F6" s="149"/>
    </row>
    <row r="7" spans="1:34" s="36" customFormat="1" ht="23.4" customHeight="1" x14ac:dyDescent="0.25">
      <c r="A7" s="48" t="s">
        <v>21</v>
      </c>
      <c r="B7" s="48" t="s">
        <v>22</v>
      </c>
      <c r="C7" s="49" t="s">
        <v>23</v>
      </c>
      <c r="D7" s="48" t="s">
        <v>24</v>
      </c>
      <c r="E7" s="50" t="s">
        <v>52</v>
      </c>
      <c r="F7" s="48" t="s">
        <v>26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14" customFormat="1" ht="30" customHeight="1" x14ac:dyDescent="0.25">
      <c r="A8" s="51">
        <v>1</v>
      </c>
      <c r="B8" s="52" t="s">
        <v>114</v>
      </c>
      <c r="C8" s="53">
        <f>'BANG 2.2 (CC X-P)'!H8</f>
        <v>1517000</v>
      </c>
      <c r="D8" s="53">
        <f>'BANG 2.1 (NLĐ KHAC)'!E7</f>
        <v>39349000</v>
      </c>
      <c r="E8" s="54">
        <f>C8+D8</f>
        <v>40866000</v>
      </c>
      <c r="F8" s="150" t="s">
        <v>218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14" customFormat="1" ht="30" customHeight="1" x14ac:dyDescent="0.25">
      <c r="A9" s="51">
        <v>2</v>
      </c>
      <c r="B9" s="52" t="s">
        <v>115</v>
      </c>
      <c r="C9" s="53">
        <f>'BANG 2.2 (CC X-P)'!H9</f>
        <v>1189000</v>
      </c>
      <c r="D9" s="53">
        <f>'BANG 2.1 (NLĐ KHAC)'!E8</f>
        <v>13182200.000000002</v>
      </c>
      <c r="E9" s="54">
        <f t="shared" ref="E9:E14" si="0">C9+D9</f>
        <v>14371200.000000002</v>
      </c>
      <c r="F9" s="15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14" customFormat="1" ht="30" customHeight="1" x14ac:dyDescent="0.25">
      <c r="A10" s="51">
        <v>3</v>
      </c>
      <c r="B10" s="52" t="s">
        <v>116</v>
      </c>
      <c r="C10" s="53">
        <f>'BANG 2.2 (CC X-P)'!H10</f>
        <v>1517000</v>
      </c>
      <c r="D10" s="53">
        <f>'BANG 2.1 (NLĐ KHAC)'!E9</f>
        <v>25498000</v>
      </c>
      <c r="E10" s="54">
        <f t="shared" si="0"/>
        <v>27015000</v>
      </c>
      <c r="F10" s="15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14" customFormat="1" ht="30" customHeight="1" x14ac:dyDescent="0.25">
      <c r="A11" s="51">
        <v>4</v>
      </c>
      <c r="B11" s="52" t="s">
        <v>117</v>
      </c>
      <c r="C11" s="53">
        <f>'BANG 2.2 (CC X-P)'!H11</f>
        <v>1517000</v>
      </c>
      <c r="D11" s="53">
        <f>'BANG 2.1 (NLĐ KHAC)'!E10</f>
        <v>19213750</v>
      </c>
      <c r="E11" s="54">
        <f t="shared" si="0"/>
        <v>20730750</v>
      </c>
      <c r="F11" s="15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14" customFormat="1" ht="30" customHeight="1" x14ac:dyDescent="0.25">
      <c r="A12" s="51">
        <v>5</v>
      </c>
      <c r="B12" s="52" t="s">
        <v>9</v>
      </c>
      <c r="C12" s="53">
        <f>'BANG 2.2 (CC X-P)'!H12</f>
        <v>1353000</v>
      </c>
      <c r="D12" s="53">
        <f>'BANG 2.1 (NLĐ KHAC)'!E11</f>
        <v>23453599.999999996</v>
      </c>
      <c r="E12" s="54">
        <f t="shared" si="0"/>
        <v>24806599.999999996</v>
      </c>
      <c r="F12" s="15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4" customFormat="1" ht="30" customHeight="1" x14ac:dyDescent="0.25">
      <c r="A13" s="51">
        <v>6</v>
      </c>
      <c r="B13" s="52" t="s">
        <v>10</v>
      </c>
      <c r="C13" s="53">
        <f>'BANG 2.2 (CC X-P)'!H13</f>
        <v>1517000</v>
      </c>
      <c r="D13" s="53">
        <f>'BANG 2.1 (NLĐ KHAC)'!E12</f>
        <v>79833250</v>
      </c>
      <c r="E13" s="54">
        <f t="shared" si="0"/>
        <v>81350250</v>
      </c>
      <c r="F13" s="15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14" customFormat="1" ht="30" customHeight="1" x14ac:dyDescent="0.25">
      <c r="A14" s="51">
        <v>7</v>
      </c>
      <c r="B14" s="52" t="s">
        <v>11</v>
      </c>
      <c r="C14" s="53">
        <f>'BANG 2.2 (CC X-P)'!H14</f>
        <v>1353000</v>
      </c>
      <c r="D14" s="53">
        <f>'BANG 2.1 (NLĐ KHAC)'!E13</f>
        <v>45448000</v>
      </c>
      <c r="E14" s="54">
        <f t="shared" si="0"/>
        <v>46801000</v>
      </c>
      <c r="F14" s="15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35.4" x14ac:dyDescent="0.25">
      <c r="A15" s="55"/>
      <c r="B15" s="56" t="s">
        <v>119</v>
      </c>
      <c r="C15" s="57">
        <f>SUM(C8:C14)</f>
        <v>9963000</v>
      </c>
      <c r="D15" s="57">
        <f>SUM(D8:D14)</f>
        <v>245977800</v>
      </c>
      <c r="E15" s="44">
        <f>ROUND(SUM(E8:E14),-3)</f>
        <v>255941000</v>
      </c>
      <c r="F15" s="58"/>
      <c r="G15" s="37"/>
    </row>
    <row r="16" spans="1:34" ht="27" customHeight="1" x14ac:dyDescent="0.35">
      <c r="A16" s="153" t="s">
        <v>230</v>
      </c>
      <c r="B16" s="153"/>
      <c r="C16" s="153"/>
      <c r="D16" s="153"/>
      <c r="E16" s="153"/>
      <c r="F16" s="153"/>
    </row>
    <row r="17" ht="21" customHeight="1" x14ac:dyDescent="0.25"/>
    <row r="18" ht="21" customHeight="1" x14ac:dyDescent="0.25"/>
  </sheetData>
  <mergeCells count="11">
    <mergeCell ref="F5:F6"/>
    <mergeCell ref="F8:F14"/>
    <mergeCell ref="A16:F16"/>
    <mergeCell ref="A1:F1"/>
    <mergeCell ref="A2:F2"/>
    <mergeCell ref="A3:F3"/>
    <mergeCell ref="A5:A6"/>
    <mergeCell ref="B5:B6"/>
    <mergeCell ref="D5:D6"/>
    <mergeCell ref="C5:C6"/>
    <mergeCell ref="E5:E6"/>
  </mergeCells>
  <printOptions horizontalCentered="1"/>
  <pageMargins left="0.3" right="0.1" top="0.5" bottom="0.3" header="0.25" footer="0.25"/>
  <pageSetup paperSize="9" orientation="portrait" r:id="rId1"/>
  <headerFooter alignWithMargins="0">
    <oddHeader xml:space="preserve">&amp;R&amp;12Bảng số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zoomScalePageLayoutView="172" workbookViewId="0">
      <selection activeCell="A15" sqref="A15:F15"/>
    </sheetView>
  </sheetViews>
  <sheetFormatPr defaultColWidth="9.33203125" defaultRowHeight="15.6" x14ac:dyDescent="0.25"/>
  <cols>
    <col min="1" max="1" width="5.33203125" style="13" customWidth="1"/>
    <col min="2" max="2" width="28.77734375" style="6" customWidth="1"/>
    <col min="3" max="3" width="18.44140625" style="6" customWidth="1"/>
    <col min="4" max="4" width="14.77734375" style="6" customWidth="1"/>
    <col min="5" max="5" width="19" style="6" customWidth="1"/>
    <col min="6" max="6" width="19.6640625" style="6" customWidth="1"/>
    <col min="7" max="7" width="18.33203125" style="6" customWidth="1"/>
    <col min="8" max="8" width="12.6640625" style="6" customWidth="1"/>
    <col min="9" max="16384" width="9.33203125" style="6"/>
  </cols>
  <sheetData>
    <row r="1" spans="1:8" ht="17.399999999999999" x14ac:dyDescent="0.25">
      <c r="A1" s="148" t="s">
        <v>219</v>
      </c>
      <c r="B1" s="148"/>
      <c r="C1" s="148"/>
      <c r="D1" s="148"/>
      <c r="E1" s="148"/>
      <c r="F1" s="148"/>
    </row>
    <row r="2" spans="1:8" ht="17.399999999999999" x14ac:dyDescent="0.25">
      <c r="A2" s="148" t="s">
        <v>118</v>
      </c>
      <c r="B2" s="148"/>
      <c r="C2" s="148"/>
      <c r="D2" s="148"/>
      <c r="E2" s="148"/>
      <c r="F2" s="148"/>
    </row>
    <row r="3" spans="1:8" ht="49.2" customHeight="1" x14ac:dyDescent="0.25">
      <c r="A3" s="140" t="str">
        <f>'BANG 1-TONG HOP'!A2:D2</f>
        <v>(kèm theo Kế hoạch số:       /KH-UBND ngày     tháng 02 năm 2024 của UBND thành phố Hồng Ngự)</v>
      </c>
      <c r="B3" s="140"/>
      <c r="C3" s="140"/>
      <c r="D3" s="140"/>
      <c r="E3" s="140"/>
      <c r="F3" s="140"/>
    </row>
    <row r="4" spans="1:8" ht="27.6" customHeight="1" x14ac:dyDescent="0.25">
      <c r="A4" s="59" t="s">
        <v>102</v>
      </c>
      <c r="B4" s="60"/>
      <c r="C4" s="60"/>
      <c r="D4" s="46"/>
      <c r="E4" s="46"/>
      <c r="F4" s="61" t="s">
        <v>37</v>
      </c>
    </row>
    <row r="5" spans="1:8" ht="27.6" customHeight="1" x14ac:dyDescent="0.25">
      <c r="A5" s="154" t="s">
        <v>34</v>
      </c>
      <c r="B5" s="154" t="s">
        <v>44</v>
      </c>
      <c r="C5" s="154" t="s">
        <v>45</v>
      </c>
      <c r="D5" s="154" t="s">
        <v>221</v>
      </c>
      <c r="E5" s="154" t="s">
        <v>46</v>
      </c>
      <c r="F5" s="154" t="s">
        <v>4</v>
      </c>
    </row>
    <row r="6" spans="1:8" ht="51.6" customHeight="1" x14ac:dyDescent="0.25">
      <c r="A6" s="155"/>
      <c r="B6" s="155"/>
      <c r="C6" s="155"/>
      <c r="D6" s="155"/>
      <c r="E6" s="155"/>
      <c r="F6" s="155"/>
    </row>
    <row r="7" spans="1:8" ht="30" customHeight="1" x14ac:dyDescent="0.25">
      <c r="A7" s="62">
        <v>1</v>
      </c>
      <c r="B7" s="63" t="s">
        <v>114</v>
      </c>
      <c r="C7" s="64">
        <f>8284-(8284*5/100)</f>
        <v>7869.8</v>
      </c>
      <c r="D7" s="64">
        <f>C7-(C7*50/100)</f>
        <v>3934.9</v>
      </c>
      <c r="E7" s="65">
        <f>D7*10000</f>
        <v>39349000</v>
      </c>
      <c r="F7" s="158" t="s">
        <v>220</v>
      </c>
      <c r="G7" s="18"/>
    </row>
    <row r="8" spans="1:8" ht="30" customHeight="1" x14ac:dyDescent="0.25">
      <c r="A8" s="62">
        <v>2</v>
      </c>
      <c r="B8" s="63" t="s">
        <v>115</v>
      </c>
      <c r="C8" s="64">
        <f>3469-(3469*5/100)</f>
        <v>3295.55</v>
      </c>
      <c r="D8" s="64">
        <f>C8-(C8*60/100)</f>
        <v>1318.2200000000003</v>
      </c>
      <c r="E8" s="65">
        <f>D8*10000</f>
        <v>13182200.000000002</v>
      </c>
      <c r="F8" s="159"/>
      <c r="G8" s="18"/>
    </row>
    <row r="9" spans="1:8" ht="30" customHeight="1" x14ac:dyDescent="0.25">
      <c r="A9" s="62">
        <v>3</v>
      </c>
      <c r="B9" s="63" t="s">
        <v>116</v>
      </c>
      <c r="C9" s="64">
        <f>6710-(6710*5/100)</f>
        <v>6374.5</v>
      </c>
      <c r="D9" s="64">
        <f>C9-(C9*60/100)</f>
        <v>2549.8000000000002</v>
      </c>
      <c r="E9" s="65">
        <f t="shared" ref="E9:E13" si="0">D9*10000</f>
        <v>25498000</v>
      </c>
      <c r="F9" s="159"/>
      <c r="G9" s="18"/>
    </row>
    <row r="10" spans="1:8" ht="30" customHeight="1" x14ac:dyDescent="0.25">
      <c r="A10" s="62">
        <v>4</v>
      </c>
      <c r="B10" s="63" t="s">
        <v>117</v>
      </c>
      <c r="C10" s="64">
        <f>4045-(4045*5/100)</f>
        <v>3842.75</v>
      </c>
      <c r="D10" s="64">
        <f t="shared" ref="D10" si="1">C10-(C10*50/100)</f>
        <v>1921.375</v>
      </c>
      <c r="E10" s="65">
        <f t="shared" si="0"/>
        <v>19213750</v>
      </c>
      <c r="F10" s="159"/>
      <c r="G10" s="18"/>
    </row>
    <row r="11" spans="1:8" ht="30" customHeight="1" x14ac:dyDescent="0.25">
      <c r="A11" s="62">
        <v>5</v>
      </c>
      <c r="B11" s="63" t="s">
        <v>9</v>
      </c>
      <c r="C11" s="64">
        <f>6172-(6172*5/100)</f>
        <v>5863.4</v>
      </c>
      <c r="D11" s="64">
        <f>C11-(C11*60/100)</f>
        <v>2345.3599999999997</v>
      </c>
      <c r="E11" s="65">
        <f t="shared" si="0"/>
        <v>23453599.999999996</v>
      </c>
      <c r="F11" s="159"/>
      <c r="G11" s="18"/>
    </row>
    <row r="12" spans="1:8" ht="30" customHeight="1" x14ac:dyDescent="0.25">
      <c r="A12" s="62">
        <v>6</v>
      </c>
      <c r="B12" s="63" t="s">
        <v>10</v>
      </c>
      <c r="C12" s="64">
        <f>16807-(16807*5/100)</f>
        <v>15966.65</v>
      </c>
      <c r="D12" s="64">
        <f>C12-(C12*50/100)</f>
        <v>7983.3249999999998</v>
      </c>
      <c r="E12" s="65">
        <f t="shared" si="0"/>
        <v>79833250</v>
      </c>
      <c r="F12" s="159"/>
      <c r="G12" s="18"/>
    </row>
    <row r="13" spans="1:8" ht="30" customHeight="1" x14ac:dyDescent="0.25">
      <c r="A13" s="62">
        <v>7</v>
      </c>
      <c r="B13" s="63" t="s">
        <v>11</v>
      </c>
      <c r="C13" s="64">
        <f>4784-(4784*5/100)</f>
        <v>4544.8</v>
      </c>
      <c r="D13" s="64">
        <f>C13-(C13650/100)</f>
        <v>4544.8</v>
      </c>
      <c r="E13" s="65">
        <f t="shared" si="0"/>
        <v>45448000</v>
      </c>
      <c r="F13" s="160"/>
      <c r="G13" s="18"/>
    </row>
    <row r="14" spans="1:8" ht="30" customHeight="1" x14ac:dyDescent="0.25">
      <c r="A14" s="62"/>
      <c r="B14" s="38" t="s">
        <v>120</v>
      </c>
      <c r="C14" s="57">
        <f>SUM(C7:C13)</f>
        <v>47757.450000000004</v>
      </c>
      <c r="D14" s="57">
        <f>SUM(D7:D13)</f>
        <v>24597.780000000002</v>
      </c>
      <c r="E14" s="66">
        <f>ROUND(SUM(E7:E13),-3)</f>
        <v>245978000</v>
      </c>
      <c r="F14" s="62"/>
      <c r="G14" s="19"/>
      <c r="H14" s="20"/>
    </row>
    <row r="15" spans="1:8" ht="27" customHeight="1" x14ac:dyDescent="0.35">
      <c r="A15" s="153" t="s">
        <v>231</v>
      </c>
      <c r="B15" s="153"/>
      <c r="C15" s="153"/>
      <c r="D15" s="153"/>
      <c r="E15" s="153"/>
      <c r="F15" s="153"/>
      <c r="G15" s="156"/>
      <c r="H15" s="157"/>
    </row>
  </sheetData>
  <mergeCells count="12">
    <mergeCell ref="G15:H15"/>
    <mergeCell ref="F5:F6"/>
    <mergeCell ref="E5:E6"/>
    <mergeCell ref="D5:D6"/>
    <mergeCell ref="A15:F15"/>
    <mergeCell ref="F7:F13"/>
    <mergeCell ref="A1:F1"/>
    <mergeCell ref="A2:F2"/>
    <mergeCell ref="A3:F3"/>
    <mergeCell ref="A5:A6"/>
    <mergeCell ref="B5:B6"/>
    <mergeCell ref="C5:C6"/>
  </mergeCells>
  <phoneticPr fontId="3" type="noConversion"/>
  <printOptions horizontalCentered="1"/>
  <pageMargins left="0.3" right="0.1" top="0.5" bottom="0.25" header="0.25" footer="0"/>
  <pageSetup paperSize="9" fitToHeight="2" orientation="portrait" r:id="rId1"/>
  <headerFooter alignWithMargins="0">
    <oddHeader xml:space="preserve">&amp;R&amp;12Biểu 2.1
</oddHeader>
  </headerFooter>
  <ignoredErrors>
    <ignoredError sqref="D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showGridLines="0" tabSelected="1" zoomScale="115" zoomScaleNormal="115" workbookViewId="0">
      <selection activeCell="J6" sqref="J6"/>
    </sheetView>
  </sheetViews>
  <sheetFormatPr defaultColWidth="9.33203125" defaultRowHeight="13.2" x14ac:dyDescent="0.25"/>
  <cols>
    <col min="1" max="1" width="4.33203125" style="5" customWidth="1"/>
    <col min="2" max="2" width="25.6640625" style="5" customWidth="1"/>
    <col min="3" max="3" width="8.109375" style="7" customWidth="1"/>
    <col min="4" max="4" width="8.109375" style="5" customWidth="1"/>
    <col min="5" max="5" width="16.109375" style="5" customWidth="1"/>
    <col min="6" max="6" width="19.44140625" style="5" customWidth="1"/>
    <col min="7" max="7" width="10.77734375" style="5" customWidth="1"/>
    <col min="8" max="8" width="17.6640625" style="5" customWidth="1"/>
    <col min="9" max="9" width="15.33203125" style="5" customWidth="1"/>
    <col min="10" max="10" width="20.44140625" style="5" customWidth="1"/>
    <col min="11" max="11" width="10.109375" style="5" customWidth="1"/>
    <col min="12" max="12" width="14" style="5" customWidth="1"/>
    <col min="13" max="13" width="17.33203125" style="5" customWidth="1"/>
    <col min="14" max="41" width="9.33203125" style="15"/>
    <col min="42" max="16384" width="9.33203125" style="5"/>
  </cols>
  <sheetData>
    <row r="1" spans="1:41" ht="17.399999999999999" x14ac:dyDescent="0.25">
      <c r="A1" s="148" t="s">
        <v>217</v>
      </c>
      <c r="B1" s="148"/>
      <c r="C1" s="148"/>
      <c r="D1" s="148"/>
      <c r="E1" s="148"/>
      <c r="F1" s="148"/>
      <c r="G1" s="148"/>
      <c r="H1" s="148"/>
      <c r="I1" s="148"/>
      <c r="J1" s="20"/>
      <c r="K1" s="20"/>
      <c r="L1" s="20"/>
      <c r="M1" s="20"/>
    </row>
    <row r="2" spans="1:41" ht="17.399999999999999" x14ac:dyDescent="0.25">
      <c r="A2" s="148" t="s">
        <v>121</v>
      </c>
      <c r="B2" s="148"/>
      <c r="C2" s="148"/>
      <c r="D2" s="148"/>
      <c r="E2" s="148"/>
      <c r="F2" s="148"/>
      <c r="G2" s="148"/>
      <c r="H2" s="148"/>
      <c r="I2" s="148"/>
      <c r="J2" s="20"/>
      <c r="K2" s="20"/>
      <c r="L2" s="20"/>
      <c r="M2" s="20"/>
    </row>
    <row r="3" spans="1:41" ht="35.4" customHeight="1" x14ac:dyDescent="0.25">
      <c r="A3" s="161" t="str">
        <f>'BANG 1-TONG HOP'!A2:D2</f>
        <v>(kèm theo Kế hoạch số:       /KH-UBND ngày     tháng 02 năm 2024 của UBND thành phố Hồng Ngự)</v>
      </c>
      <c r="B3" s="161"/>
      <c r="C3" s="161"/>
      <c r="D3" s="161"/>
      <c r="E3" s="161"/>
      <c r="F3" s="161"/>
      <c r="G3" s="161"/>
      <c r="H3" s="161"/>
      <c r="I3" s="161"/>
      <c r="J3" s="27"/>
      <c r="K3" s="27"/>
      <c r="L3" s="27"/>
      <c r="M3" s="27"/>
    </row>
    <row r="4" spans="1:41" ht="24" customHeight="1" x14ac:dyDescent="0.25">
      <c r="A4" s="75" t="s">
        <v>236</v>
      </c>
      <c r="B4" s="59"/>
      <c r="C4" s="73"/>
      <c r="D4" s="59"/>
      <c r="E4" s="60"/>
      <c r="F4" s="46"/>
      <c r="G4" s="46"/>
      <c r="H4" s="46"/>
      <c r="I4" s="30" t="s">
        <v>37</v>
      </c>
      <c r="J4" s="6"/>
      <c r="K4" s="6"/>
      <c r="L4" s="6"/>
      <c r="N4" s="16"/>
    </row>
    <row r="5" spans="1:41" ht="33.75" customHeight="1" x14ac:dyDescent="0.25">
      <c r="A5" s="163" t="s">
        <v>34</v>
      </c>
      <c r="B5" s="163" t="s">
        <v>6</v>
      </c>
      <c r="C5" s="164" t="s">
        <v>103</v>
      </c>
      <c r="D5" s="163" t="s">
        <v>49</v>
      </c>
      <c r="E5" s="163" t="s">
        <v>235</v>
      </c>
      <c r="F5" s="163" t="s">
        <v>122</v>
      </c>
      <c r="G5" s="163" t="s">
        <v>222</v>
      </c>
      <c r="H5" s="163" t="s">
        <v>69</v>
      </c>
      <c r="I5" s="163" t="s">
        <v>4</v>
      </c>
      <c r="J5" s="15"/>
      <c r="K5" s="15"/>
      <c r="L5" s="15"/>
      <c r="M5" s="15"/>
      <c r="AL5" s="5"/>
      <c r="AM5" s="5"/>
      <c r="AN5" s="5"/>
      <c r="AO5" s="5"/>
    </row>
    <row r="6" spans="1:41" ht="89.4" customHeight="1" x14ac:dyDescent="0.25">
      <c r="A6" s="163"/>
      <c r="B6" s="163"/>
      <c r="C6" s="164"/>
      <c r="D6" s="163"/>
      <c r="E6" s="163"/>
      <c r="F6" s="163"/>
      <c r="G6" s="163"/>
      <c r="H6" s="163"/>
      <c r="I6" s="163"/>
      <c r="J6" s="15"/>
      <c r="K6" s="15"/>
      <c r="L6" s="15"/>
      <c r="M6" s="15"/>
      <c r="AL6" s="5"/>
      <c r="AM6" s="5"/>
      <c r="AN6" s="5"/>
      <c r="AO6" s="5"/>
    </row>
    <row r="7" spans="1:41" x14ac:dyDescent="0.25">
      <c r="A7" s="32" t="s">
        <v>21</v>
      </c>
      <c r="B7" s="74" t="s">
        <v>22</v>
      </c>
      <c r="C7" s="32" t="s">
        <v>23</v>
      </c>
      <c r="D7" s="32" t="s">
        <v>24</v>
      </c>
      <c r="E7" s="32" t="s">
        <v>225</v>
      </c>
      <c r="F7" s="34" t="s">
        <v>104</v>
      </c>
      <c r="G7" s="180">
        <v>7</v>
      </c>
      <c r="H7" s="34" t="s">
        <v>105</v>
      </c>
      <c r="I7" s="180">
        <v>9</v>
      </c>
      <c r="J7" s="15"/>
      <c r="K7" s="15"/>
      <c r="L7" s="15"/>
      <c r="M7" s="15"/>
      <c r="AL7" s="5"/>
      <c r="AM7" s="5"/>
      <c r="AN7" s="5"/>
      <c r="AO7" s="5"/>
    </row>
    <row r="8" spans="1:41" s="14" customFormat="1" ht="30" customHeight="1" x14ac:dyDescent="0.25">
      <c r="A8" s="51">
        <v>1</v>
      </c>
      <c r="B8" s="52" t="s">
        <v>114</v>
      </c>
      <c r="C8" s="64">
        <v>37</v>
      </c>
      <c r="D8" s="64">
        <v>1</v>
      </c>
      <c r="E8" s="64">
        <v>41000</v>
      </c>
      <c r="F8" s="53">
        <f>C8*D8*E8</f>
        <v>1517000</v>
      </c>
      <c r="G8" s="71"/>
      <c r="H8" s="54">
        <f>F8-G8</f>
        <v>1517000</v>
      </c>
      <c r="I8" s="6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41" s="14" customFormat="1" ht="30" customHeight="1" x14ac:dyDescent="0.25">
      <c r="A9" s="51">
        <v>2</v>
      </c>
      <c r="B9" s="52" t="s">
        <v>115</v>
      </c>
      <c r="C9" s="64">
        <v>29</v>
      </c>
      <c r="D9" s="64">
        <v>1</v>
      </c>
      <c r="E9" s="64">
        <v>41000</v>
      </c>
      <c r="F9" s="53">
        <f t="shared" ref="F9:F14" si="0">C9*D9*E9</f>
        <v>1189000</v>
      </c>
      <c r="G9" s="71"/>
      <c r="H9" s="54">
        <f t="shared" ref="H9:H15" si="1">F9-G9</f>
        <v>1189000</v>
      </c>
      <c r="I9" s="6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41" s="14" customFormat="1" ht="30" customHeight="1" x14ac:dyDescent="0.25">
      <c r="A10" s="51">
        <v>3</v>
      </c>
      <c r="B10" s="52" t="s">
        <v>116</v>
      </c>
      <c r="C10" s="64">
        <v>37</v>
      </c>
      <c r="D10" s="64">
        <v>1</v>
      </c>
      <c r="E10" s="64">
        <v>41000</v>
      </c>
      <c r="F10" s="53">
        <f t="shared" si="0"/>
        <v>1517000</v>
      </c>
      <c r="G10" s="71"/>
      <c r="H10" s="54">
        <f t="shared" si="1"/>
        <v>1517000</v>
      </c>
      <c r="I10" s="6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41" s="14" customFormat="1" ht="30" customHeight="1" x14ac:dyDescent="0.25">
      <c r="A11" s="51">
        <v>4</v>
      </c>
      <c r="B11" s="52" t="s">
        <v>117</v>
      </c>
      <c r="C11" s="64">
        <v>37</v>
      </c>
      <c r="D11" s="64">
        <v>1</v>
      </c>
      <c r="E11" s="64">
        <v>41000</v>
      </c>
      <c r="F11" s="53">
        <f t="shared" si="0"/>
        <v>1517000</v>
      </c>
      <c r="G11" s="71"/>
      <c r="H11" s="54">
        <f t="shared" si="1"/>
        <v>1517000</v>
      </c>
      <c r="I11" s="6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41" s="14" customFormat="1" ht="30" customHeight="1" x14ac:dyDescent="0.25">
      <c r="A12" s="51">
        <v>5</v>
      </c>
      <c r="B12" s="52" t="s">
        <v>9</v>
      </c>
      <c r="C12" s="64">
        <v>33</v>
      </c>
      <c r="D12" s="64">
        <v>1</v>
      </c>
      <c r="E12" s="64">
        <v>41000</v>
      </c>
      <c r="F12" s="53">
        <f t="shared" si="0"/>
        <v>1353000</v>
      </c>
      <c r="G12" s="71"/>
      <c r="H12" s="54">
        <f t="shared" si="1"/>
        <v>1353000</v>
      </c>
      <c r="I12" s="6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s="14" customFormat="1" ht="30" customHeight="1" x14ac:dyDescent="0.25">
      <c r="A13" s="51">
        <v>6</v>
      </c>
      <c r="B13" s="52" t="s">
        <v>10</v>
      </c>
      <c r="C13" s="64">
        <v>37</v>
      </c>
      <c r="D13" s="64">
        <v>1</v>
      </c>
      <c r="E13" s="64">
        <v>41000</v>
      </c>
      <c r="F13" s="53">
        <f t="shared" si="0"/>
        <v>1517000</v>
      </c>
      <c r="G13" s="71"/>
      <c r="H13" s="54">
        <f t="shared" si="1"/>
        <v>1517000</v>
      </c>
      <c r="I13" s="6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41" s="14" customFormat="1" ht="30" customHeight="1" x14ac:dyDescent="0.25">
      <c r="A14" s="51">
        <v>7</v>
      </c>
      <c r="B14" s="52" t="s">
        <v>11</v>
      </c>
      <c r="C14" s="64">
        <v>33</v>
      </c>
      <c r="D14" s="64">
        <v>1</v>
      </c>
      <c r="E14" s="64">
        <v>41000</v>
      </c>
      <c r="F14" s="53">
        <f t="shared" si="0"/>
        <v>1353000</v>
      </c>
      <c r="G14" s="71"/>
      <c r="H14" s="54">
        <f t="shared" si="1"/>
        <v>1353000</v>
      </c>
      <c r="I14" s="6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41" ht="35.4" x14ac:dyDescent="0.25">
      <c r="A15" s="55"/>
      <c r="B15" s="136" t="s">
        <v>119</v>
      </c>
      <c r="C15" s="69">
        <f t="shared" ref="C15:F15" si="2">SUM(C8:C14)</f>
        <v>243</v>
      </c>
      <c r="D15" s="69"/>
      <c r="E15" s="72"/>
      <c r="F15" s="69">
        <f t="shared" si="2"/>
        <v>9963000</v>
      </c>
      <c r="G15" s="70"/>
      <c r="H15" s="66">
        <f t="shared" si="1"/>
        <v>9963000</v>
      </c>
      <c r="I15" s="181"/>
      <c r="J15" s="15"/>
      <c r="K15" s="15"/>
      <c r="L15" s="15"/>
      <c r="M15" s="15"/>
      <c r="AL15" s="5"/>
      <c r="AM15" s="5"/>
      <c r="AN15" s="5"/>
      <c r="AO15" s="5"/>
    </row>
    <row r="16" spans="1:41" ht="28.95" customHeight="1" x14ac:dyDescent="0.35">
      <c r="A16" s="162" t="s">
        <v>226</v>
      </c>
      <c r="B16" s="162"/>
      <c r="C16" s="162"/>
      <c r="D16" s="162"/>
      <c r="E16" s="162"/>
      <c r="F16" s="162"/>
      <c r="G16" s="162"/>
      <c r="H16" s="162"/>
      <c r="I16" s="162"/>
      <c r="J16" s="28"/>
      <c r="K16" s="28"/>
      <c r="L16" s="28"/>
      <c r="M16" s="28"/>
    </row>
    <row r="17" ht="21" customHeight="1" x14ac:dyDescent="0.25"/>
    <row r="18" ht="21" customHeight="1" x14ac:dyDescent="0.25"/>
  </sheetData>
  <mergeCells count="13">
    <mergeCell ref="A1:I1"/>
    <mergeCell ref="A2:I2"/>
    <mergeCell ref="A3:I3"/>
    <mergeCell ref="A16:I16"/>
    <mergeCell ref="A5:A6"/>
    <mergeCell ref="B5:B6"/>
    <mergeCell ref="C5:C6"/>
    <mergeCell ref="D5:D6"/>
    <mergeCell ref="I5:I6"/>
    <mergeCell ref="E5:E6"/>
    <mergeCell ref="H5:H6"/>
    <mergeCell ref="F5:F6"/>
    <mergeCell ref="G5:G6"/>
  </mergeCells>
  <phoneticPr fontId="3" type="noConversion"/>
  <printOptions horizontalCentered="1"/>
  <pageMargins left="0.3" right="0.1" top="0.5" bottom="0.3" header="0.25" footer="0.25"/>
  <pageSetup paperSize="9" scale="85" orientation="portrait" r:id="rId1"/>
  <headerFooter alignWithMargins="0">
    <oddHeader xml:space="preserve">&amp;R&amp;12Bảng số 2.2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zoomScaleNormal="100" workbookViewId="0">
      <selection activeCell="E69" sqref="E69"/>
    </sheetView>
  </sheetViews>
  <sheetFormatPr defaultColWidth="9.33203125" defaultRowHeight="15.6" x14ac:dyDescent="0.25"/>
  <cols>
    <col min="1" max="1" width="5.33203125" style="6" customWidth="1"/>
    <col min="2" max="2" width="50.109375" style="11" customWidth="1"/>
    <col min="3" max="3" width="10" style="13" customWidth="1"/>
    <col min="4" max="4" width="9.33203125" style="6" customWidth="1"/>
    <col min="5" max="5" width="19.6640625" style="22" customWidth="1"/>
    <col min="6" max="6" width="16.33203125" style="12" customWidth="1"/>
    <col min="7" max="7" width="10.77734375" style="12" customWidth="1"/>
    <col min="8" max="8" width="18" style="12" customWidth="1"/>
    <col min="9" max="9" width="20.44140625" style="11" customWidth="1"/>
    <col min="10" max="10" width="15" style="6" bestFit="1" customWidth="1"/>
    <col min="11" max="11" width="15.109375" style="6" customWidth="1"/>
    <col min="12" max="16384" width="9.33203125" style="6"/>
  </cols>
  <sheetData>
    <row r="1" spans="1:10" ht="17.399999999999999" x14ac:dyDescent="0.25">
      <c r="A1" s="165" t="s">
        <v>223</v>
      </c>
      <c r="B1" s="165"/>
      <c r="C1" s="165"/>
      <c r="D1" s="165"/>
      <c r="E1" s="165"/>
      <c r="F1" s="165"/>
      <c r="G1" s="165"/>
      <c r="H1" s="165"/>
      <c r="I1" s="165"/>
    </row>
    <row r="2" spans="1:10" ht="30" customHeight="1" x14ac:dyDescent="0.25">
      <c r="A2" s="166" t="str">
        <f>'BANG 1-TONG HOP'!A2:D2</f>
        <v>(kèm theo Kế hoạch số:       /KH-UBND ngày     tháng 02 năm 2024 của UBND thành phố Hồng Ngự)</v>
      </c>
      <c r="B2" s="166"/>
      <c r="C2" s="166"/>
      <c r="D2" s="166"/>
      <c r="E2" s="166"/>
      <c r="F2" s="166"/>
      <c r="G2" s="166"/>
      <c r="H2" s="166"/>
      <c r="I2" s="166"/>
    </row>
    <row r="3" spans="1:10" ht="18" x14ac:dyDescent="0.25">
      <c r="A3" s="169" t="str">
        <f>'BANG 2.2 (CC X-P)'!A4</f>
        <v>Lương cơ sở (Lcs): 1.800.000 đồng</v>
      </c>
      <c r="B3" s="169"/>
      <c r="C3" s="76"/>
      <c r="D3" s="77"/>
      <c r="E3" s="77"/>
      <c r="F3" s="77"/>
      <c r="G3" s="77"/>
      <c r="I3" s="102" t="s">
        <v>37</v>
      </c>
    </row>
    <row r="4" spans="1:10" ht="48.75" customHeight="1" x14ac:dyDescent="0.25">
      <c r="A4" s="174" t="s">
        <v>34</v>
      </c>
      <c r="B4" s="174" t="s">
        <v>6</v>
      </c>
      <c r="C4" s="174" t="s">
        <v>72</v>
      </c>
      <c r="D4" s="174" t="s">
        <v>89</v>
      </c>
      <c r="E4" s="172" t="s">
        <v>232</v>
      </c>
      <c r="F4" s="170" t="s">
        <v>46</v>
      </c>
      <c r="G4" s="170" t="s">
        <v>73</v>
      </c>
      <c r="H4" s="170" t="s">
        <v>76</v>
      </c>
      <c r="I4" s="167" t="s">
        <v>4</v>
      </c>
    </row>
    <row r="5" spans="1:10" ht="81.75" customHeight="1" x14ac:dyDescent="0.25">
      <c r="A5" s="174"/>
      <c r="B5" s="174"/>
      <c r="C5" s="174"/>
      <c r="D5" s="174"/>
      <c r="E5" s="173"/>
      <c r="F5" s="170"/>
      <c r="G5" s="170"/>
      <c r="H5" s="170"/>
      <c r="I5" s="168"/>
    </row>
    <row r="6" spans="1:10" x14ac:dyDescent="0.25">
      <c r="A6" s="103">
        <v>1</v>
      </c>
      <c r="B6" s="103">
        <v>2</v>
      </c>
      <c r="C6" s="103">
        <v>3</v>
      </c>
      <c r="D6" s="103">
        <v>4</v>
      </c>
      <c r="E6" s="32" t="s">
        <v>225</v>
      </c>
      <c r="F6" s="104" t="s">
        <v>104</v>
      </c>
      <c r="G6" s="105">
        <v>7</v>
      </c>
      <c r="H6" s="104" t="s">
        <v>105</v>
      </c>
      <c r="I6" s="106">
        <v>9</v>
      </c>
    </row>
    <row r="7" spans="1:10" ht="36" customHeight="1" x14ac:dyDescent="0.25">
      <c r="A7" s="79" t="s">
        <v>13</v>
      </c>
      <c r="B7" s="80" t="s">
        <v>83</v>
      </c>
      <c r="C7" s="81"/>
      <c r="D7" s="82"/>
      <c r="E7" s="83"/>
      <c r="F7" s="81"/>
      <c r="G7" s="81"/>
      <c r="H7" s="81"/>
      <c r="I7" s="84"/>
    </row>
    <row r="8" spans="1:10" ht="36" customHeight="1" x14ac:dyDescent="0.25">
      <c r="A8" s="67">
        <v>1</v>
      </c>
      <c r="B8" s="52" t="s">
        <v>82</v>
      </c>
      <c r="C8" s="126">
        <v>35</v>
      </c>
      <c r="D8" s="86">
        <v>1</v>
      </c>
      <c r="E8" s="87">
        <v>41000</v>
      </c>
      <c r="F8" s="87">
        <f>C8*D8*E8</f>
        <v>1435000</v>
      </c>
      <c r="G8" s="88"/>
      <c r="H8" s="87">
        <f>(F8-G8)</f>
        <v>1435000</v>
      </c>
      <c r="I8" s="67" t="s">
        <v>123</v>
      </c>
    </row>
    <row r="9" spans="1:10" s="9" customFormat="1" ht="36" customHeight="1" x14ac:dyDescent="0.25">
      <c r="A9" s="67">
        <v>2</v>
      </c>
      <c r="B9" s="52" t="s">
        <v>38</v>
      </c>
      <c r="C9" s="126">
        <v>6</v>
      </c>
      <c r="D9" s="86">
        <v>1</v>
      </c>
      <c r="E9" s="87">
        <v>41000</v>
      </c>
      <c r="F9" s="87">
        <f t="shared" ref="F9:F67" si="0">C9*D9*E9</f>
        <v>246000</v>
      </c>
      <c r="G9" s="88"/>
      <c r="H9" s="87">
        <f>F9-G9</f>
        <v>246000</v>
      </c>
      <c r="I9" s="89"/>
    </row>
    <row r="10" spans="1:10" s="9" customFormat="1" ht="36" customHeight="1" x14ac:dyDescent="0.25">
      <c r="A10" s="67">
        <v>3</v>
      </c>
      <c r="B10" s="52" t="s">
        <v>75</v>
      </c>
      <c r="C10" s="126">
        <v>7</v>
      </c>
      <c r="D10" s="86">
        <v>1</v>
      </c>
      <c r="E10" s="87">
        <v>41000</v>
      </c>
      <c r="F10" s="87">
        <f t="shared" si="0"/>
        <v>287000</v>
      </c>
      <c r="G10" s="88"/>
      <c r="H10" s="87">
        <f>F10-G10</f>
        <v>287000</v>
      </c>
      <c r="I10" s="89"/>
    </row>
    <row r="11" spans="1:10" s="9" customFormat="1" ht="36" customHeight="1" x14ac:dyDescent="0.25">
      <c r="A11" s="67">
        <v>4</v>
      </c>
      <c r="B11" s="52" t="s">
        <v>50</v>
      </c>
      <c r="C11" s="85">
        <v>24</v>
      </c>
      <c r="D11" s="86">
        <v>1</v>
      </c>
      <c r="E11" s="87">
        <v>41000</v>
      </c>
      <c r="F11" s="87">
        <f t="shared" si="0"/>
        <v>984000</v>
      </c>
      <c r="G11" s="88"/>
      <c r="H11" s="87">
        <f t="shared" ref="H11:H67" si="1">F11-G11</f>
        <v>984000</v>
      </c>
      <c r="I11" s="89"/>
      <c r="J11" s="23"/>
    </row>
    <row r="12" spans="1:10" s="9" customFormat="1" ht="36" customHeight="1" x14ac:dyDescent="0.25">
      <c r="A12" s="67">
        <v>5</v>
      </c>
      <c r="B12" s="52" t="s">
        <v>39</v>
      </c>
      <c r="C12" s="126">
        <v>10</v>
      </c>
      <c r="D12" s="86">
        <v>1</v>
      </c>
      <c r="E12" s="87">
        <v>41000</v>
      </c>
      <c r="F12" s="87">
        <f t="shared" si="0"/>
        <v>410000</v>
      </c>
      <c r="G12" s="88"/>
      <c r="H12" s="87">
        <f t="shared" si="1"/>
        <v>410000</v>
      </c>
      <c r="I12" s="89"/>
    </row>
    <row r="13" spans="1:10" s="9" customFormat="1" ht="36" customHeight="1" x14ac:dyDescent="0.25">
      <c r="A13" s="67">
        <v>6</v>
      </c>
      <c r="B13" s="52" t="s">
        <v>0</v>
      </c>
      <c r="C13" s="126">
        <v>9</v>
      </c>
      <c r="D13" s="86">
        <v>1</v>
      </c>
      <c r="E13" s="87">
        <v>41000</v>
      </c>
      <c r="F13" s="87">
        <f t="shared" si="0"/>
        <v>369000</v>
      </c>
      <c r="G13" s="88"/>
      <c r="H13" s="87">
        <f t="shared" si="1"/>
        <v>369000</v>
      </c>
      <c r="I13" s="89"/>
    </row>
    <row r="14" spans="1:10" s="9" customFormat="1" ht="36" customHeight="1" x14ac:dyDescent="0.25">
      <c r="A14" s="67">
        <v>7</v>
      </c>
      <c r="B14" s="52" t="s">
        <v>84</v>
      </c>
      <c r="C14" s="126">
        <v>5</v>
      </c>
      <c r="D14" s="86">
        <v>1</v>
      </c>
      <c r="E14" s="87">
        <v>41000</v>
      </c>
      <c r="F14" s="87">
        <f t="shared" si="0"/>
        <v>205000</v>
      </c>
      <c r="G14" s="88"/>
      <c r="H14" s="87">
        <f t="shared" si="1"/>
        <v>205000</v>
      </c>
      <c r="I14" s="89"/>
    </row>
    <row r="15" spans="1:10" s="9" customFormat="1" ht="36" customHeight="1" x14ac:dyDescent="0.25">
      <c r="A15" s="67">
        <v>8</v>
      </c>
      <c r="B15" s="52" t="s">
        <v>40</v>
      </c>
      <c r="C15" s="126">
        <v>10</v>
      </c>
      <c r="D15" s="86">
        <v>1</v>
      </c>
      <c r="E15" s="87">
        <v>41000</v>
      </c>
      <c r="F15" s="87">
        <f t="shared" si="0"/>
        <v>410000</v>
      </c>
      <c r="G15" s="88"/>
      <c r="H15" s="87">
        <f t="shared" si="1"/>
        <v>410000</v>
      </c>
      <c r="I15" s="67" t="s">
        <v>98</v>
      </c>
    </row>
    <row r="16" spans="1:10" s="9" customFormat="1" ht="36" customHeight="1" x14ac:dyDescent="0.25">
      <c r="A16" s="67">
        <v>9</v>
      </c>
      <c r="B16" s="52" t="s">
        <v>12</v>
      </c>
      <c r="C16" s="126">
        <v>4</v>
      </c>
      <c r="D16" s="86">
        <v>1</v>
      </c>
      <c r="E16" s="87">
        <v>41000</v>
      </c>
      <c r="F16" s="87">
        <f t="shared" si="0"/>
        <v>164000</v>
      </c>
      <c r="G16" s="88"/>
      <c r="H16" s="87">
        <f t="shared" si="1"/>
        <v>164000</v>
      </c>
      <c r="I16" s="89"/>
    </row>
    <row r="17" spans="1:9" s="9" customFormat="1" ht="36" customHeight="1" x14ac:dyDescent="0.25">
      <c r="A17" s="67">
        <v>10</v>
      </c>
      <c r="B17" s="52" t="s">
        <v>1</v>
      </c>
      <c r="C17" s="126">
        <v>7</v>
      </c>
      <c r="D17" s="86">
        <v>1</v>
      </c>
      <c r="E17" s="87">
        <v>41000</v>
      </c>
      <c r="F17" s="87">
        <f t="shared" si="0"/>
        <v>287000</v>
      </c>
      <c r="G17" s="88"/>
      <c r="H17" s="87">
        <f t="shared" si="1"/>
        <v>287000</v>
      </c>
      <c r="I17" s="89"/>
    </row>
    <row r="18" spans="1:9" s="9" customFormat="1" ht="36" customHeight="1" x14ac:dyDescent="0.25">
      <c r="A18" s="67">
        <v>11</v>
      </c>
      <c r="B18" s="52" t="s">
        <v>41</v>
      </c>
      <c r="C18" s="126">
        <v>9</v>
      </c>
      <c r="D18" s="86">
        <v>1</v>
      </c>
      <c r="E18" s="87">
        <v>41000</v>
      </c>
      <c r="F18" s="87">
        <f t="shared" si="0"/>
        <v>369000</v>
      </c>
      <c r="G18" s="88"/>
      <c r="H18" s="87">
        <f t="shared" si="1"/>
        <v>369000</v>
      </c>
      <c r="I18" s="89"/>
    </row>
    <row r="19" spans="1:9" s="9" customFormat="1" ht="36" customHeight="1" x14ac:dyDescent="0.25">
      <c r="A19" s="67">
        <v>12</v>
      </c>
      <c r="B19" s="52" t="s">
        <v>32</v>
      </c>
      <c r="C19" s="126">
        <v>8</v>
      </c>
      <c r="D19" s="86">
        <v>1</v>
      </c>
      <c r="E19" s="87">
        <v>41000</v>
      </c>
      <c r="F19" s="87">
        <f t="shared" si="0"/>
        <v>328000</v>
      </c>
      <c r="G19" s="88"/>
      <c r="H19" s="87">
        <f t="shared" si="1"/>
        <v>328000</v>
      </c>
      <c r="I19" s="89"/>
    </row>
    <row r="20" spans="1:9" s="9" customFormat="1" ht="36" customHeight="1" x14ac:dyDescent="0.25">
      <c r="A20" s="67">
        <v>13</v>
      </c>
      <c r="B20" s="52" t="s">
        <v>29</v>
      </c>
      <c r="C20" s="126">
        <v>5</v>
      </c>
      <c r="D20" s="86">
        <v>1</v>
      </c>
      <c r="E20" s="87">
        <v>41000</v>
      </c>
      <c r="F20" s="87">
        <f t="shared" si="0"/>
        <v>205000</v>
      </c>
      <c r="G20" s="88"/>
      <c r="H20" s="87">
        <f t="shared" si="1"/>
        <v>205000</v>
      </c>
      <c r="I20" s="89"/>
    </row>
    <row r="21" spans="1:9" s="9" customFormat="1" ht="36" customHeight="1" x14ac:dyDescent="0.25">
      <c r="A21" s="67">
        <v>14</v>
      </c>
      <c r="B21" s="52" t="s">
        <v>85</v>
      </c>
      <c r="C21" s="85">
        <v>24</v>
      </c>
      <c r="D21" s="86">
        <v>1</v>
      </c>
      <c r="E21" s="87">
        <v>41000</v>
      </c>
      <c r="F21" s="87">
        <f t="shared" si="0"/>
        <v>984000</v>
      </c>
      <c r="G21" s="88"/>
      <c r="H21" s="87">
        <f t="shared" si="1"/>
        <v>984000</v>
      </c>
      <c r="I21" s="67" t="s">
        <v>99</v>
      </c>
    </row>
    <row r="22" spans="1:9" s="9" customFormat="1" ht="36" customHeight="1" x14ac:dyDescent="0.25">
      <c r="A22" s="67">
        <v>15</v>
      </c>
      <c r="B22" s="52" t="s">
        <v>86</v>
      </c>
      <c r="C22" s="85">
        <v>22</v>
      </c>
      <c r="D22" s="86">
        <v>1</v>
      </c>
      <c r="E22" s="87">
        <v>41000</v>
      </c>
      <c r="F22" s="87">
        <f t="shared" si="0"/>
        <v>902000</v>
      </c>
      <c r="G22" s="88"/>
      <c r="H22" s="87">
        <f t="shared" si="1"/>
        <v>902000</v>
      </c>
      <c r="I22" s="67"/>
    </row>
    <row r="23" spans="1:9" s="9" customFormat="1" ht="36" customHeight="1" x14ac:dyDescent="0.25">
      <c r="A23" s="67">
        <v>17</v>
      </c>
      <c r="B23" s="52" t="s">
        <v>2</v>
      </c>
      <c r="C23" s="85">
        <v>16</v>
      </c>
      <c r="D23" s="86">
        <v>1</v>
      </c>
      <c r="E23" s="87">
        <v>41000</v>
      </c>
      <c r="F23" s="87">
        <f t="shared" si="0"/>
        <v>656000</v>
      </c>
      <c r="G23" s="88"/>
      <c r="H23" s="87">
        <f t="shared" si="1"/>
        <v>656000</v>
      </c>
      <c r="I23" s="67" t="s">
        <v>99</v>
      </c>
    </row>
    <row r="24" spans="1:9" s="9" customFormat="1" ht="36" customHeight="1" x14ac:dyDescent="0.25">
      <c r="A24" s="67">
        <v>18</v>
      </c>
      <c r="B24" s="52" t="s">
        <v>3</v>
      </c>
      <c r="C24" s="85">
        <v>12</v>
      </c>
      <c r="D24" s="86">
        <v>1</v>
      </c>
      <c r="E24" s="87">
        <v>41000</v>
      </c>
      <c r="F24" s="87">
        <f t="shared" si="0"/>
        <v>492000</v>
      </c>
      <c r="G24" s="88"/>
      <c r="H24" s="87">
        <f t="shared" si="1"/>
        <v>492000</v>
      </c>
      <c r="I24" s="67"/>
    </row>
    <row r="25" spans="1:9" s="9" customFormat="1" ht="36" customHeight="1" x14ac:dyDescent="0.25">
      <c r="A25" s="67">
        <v>19</v>
      </c>
      <c r="B25" s="52" t="s">
        <v>90</v>
      </c>
      <c r="C25" s="85">
        <v>19</v>
      </c>
      <c r="D25" s="86">
        <v>1</v>
      </c>
      <c r="E25" s="87">
        <v>41000</v>
      </c>
      <c r="F25" s="87">
        <f t="shared" si="0"/>
        <v>779000</v>
      </c>
      <c r="G25" s="88"/>
      <c r="H25" s="87">
        <f t="shared" si="1"/>
        <v>779000</v>
      </c>
      <c r="I25" s="67"/>
    </row>
    <row r="26" spans="1:9" s="9" customFormat="1" ht="36" customHeight="1" x14ac:dyDescent="0.25">
      <c r="A26" s="79" t="s">
        <v>14</v>
      </c>
      <c r="B26" s="80" t="s">
        <v>95</v>
      </c>
      <c r="C26" s="85"/>
      <c r="D26" s="86"/>
      <c r="E26" s="87">
        <v>0</v>
      </c>
      <c r="F26" s="87">
        <f t="shared" si="0"/>
        <v>0</v>
      </c>
      <c r="G26" s="81"/>
      <c r="H26" s="87"/>
      <c r="I26" s="89"/>
    </row>
    <row r="27" spans="1:9" s="9" customFormat="1" ht="36" customHeight="1" x14ac:dyDescent="0.25">
      <c r="A27" s="90">
        <f>A25+1</f>
        <v>20</v>
      </c>
      <c r="B27" s="91" t="s">
        <v>100</v>
      </c>
      <c r="C27" s="85">
        <v>37</v>
      </c>
      <c r="D27" s="86">
        <v>1</v>
      </c>
      <c r="E27" s="87">
        <v>41000</v>
      </c>
      <c r="F27" s="87">
        <f t="shared" si="0"/>
        <v>1517000</v>
      </c>
      <c r="G27" s="81"/>
      <c r="H27" s="87">
        <f>F27</f>
        <v>1517000</v>
      </c>
      <c r="I27" s="67"/>
    </row>
    <row r="28" spans="1:9" s="9" customFormat="1" ht="36" customHeight="1" x14ac:dyDescent="0.25">
      <c r="A28" s="90">
        <f>A27+1</f>
        <v>21</v>
      </c>
      <c r="B28" s="52" t="s">
        <v>30</v>
      </c>
      <c r="C28" s="85">
        <v>5</v>
      </c>
      <c r="D28" s="86">
        <v>1</v>
      </c>
      <c r="E28" s="87">
        <v>41000</v>
      </c>
      <c r="F28" s="87">
        <f t="shared" si="0"/>
        <v>205000</v>
      </c>
      <c r="G28" s="88"/>
      <c r="H28" s="87">
        <f t="shared" si="1"/>
        <v>205000</v>
      </c>
      <c r="I28" s="89"/>
    </row>
    <row r="29" spans="1:9" s="9" customFormat="1" ht="36" customHeight="1" x14ac:dyDescent="0.25">
      <c r="A29" s="90">
        <f>A28+1</f>
        <v>22</v>
      </c>
      <c r="B29" s="52" t="s">
        <v>42</v>
      </c>
      <c r="C29" s="85">
        <v>6</v>
      </c>
      <c r="D29" s="86">
        <v>1</v>
      </c>
      <c r="E29" s="87">
        <v>41000</v>
      </c>
      <c r="F29" s="87">
        <f t="shared" si="0"/>
        <v>246000</v>
      </c>
      <c r="G29" s="88"/>
      <c r="H29" s="87">
        <f t="shared" si="1"/>
        <v>246000</v>
      </c>
      <c r="I29" s="89"/>
    </row>
    <row r="30" spans="1:9" s="9" customFormat="1" ht="36" customHeight="1" x14ac:dyDescent="0.25">
      <c r="A30" s="90">
        <f>A29+1</f>
        <v>23</v>
      </c>
      <c r="B30" s="52" t="s">
        <v>96</v>
      </c>
      <c r="C30" s="85">
        <v>7</v>
      </c>
      <c r="D30" s="86">
        <v>1</v>
      </c>
      <c r="E30" s="87">
        <v>41000</v>
      </c>
      <c r="F30" s="87">
        <f t="shared" si="0"/>
        <v>287000</v>
      </c>
      <c r="G30" s="88"/>
      <c r="H30" s="87">
        <f t="shared" si="1"/>
        <v>287000</v>
      </c>
      <c r="I30" s="67"/>
    </row>
    <row r="31" spans="1:9" s="9" customFormat="1" ht="36" customHeight="1" x14ac:dyDescent="0.25">
      <c r="A31" s="90">
        <f>A30+1</f>
        <v>24</v>
      </c>
      <c r="B31" s="52" t="s">
        <v>94</v>
      </c>
      <c r="C31" s="85">
        <v>4</v>
      </c>
      <c r="D31" s="86">
        <v>1</v>
      </c>
      <c r="E31" s="87">
        <v>41000</v>
      </c>
      <c r="F31" s="87">
        <f t="shared" si="0"/>
        <v>164000</v>
      </c>
      <c r="G31" s="88"/>
      <c r="H31" s="87">
        <f t="shared" si="1"/>
        <v>164000</v>
      </c>
      <c r="I31" s="67" t="s">
        <v>99</v>
      </c>
    </row>
    <row r="32" spans="1:9" s="9" customFormat="1" ht="36" customHeight="1" x14ac:dyDescent="0.25">
      <c r="A32" s="90">
        <f>A31+1</f>
        <v>25</v>
      </c>
      <c r="B32" s="52" t="s">
        <v>93</v>
      </c>
      <c r="C32" s="85">
        <v>5</v>
      </c>
      <c r="D32" s="86">
        <v>1</v>
      </c>
      <c r="E32" s="87">
        <v>41000</v>
      </c>
      <c r="F32" s="87">
        <f t="shared" si="0"/>
        <v>205000</v>
      </c>
      <c r="G32" s="88"/>
      <c r="H32" s="87">
        <f t="shared" si="1"/>
        <v>205000</v>
      </c>
      <c r="I32" s="89"/>
    </row>
    <row r="33" spans="1:9" s="9" customFormat="1" ht="36" customHeight="1" x14ac:dyDescent="0.25">
      <c r="A33" s="79" t="s">
        <v>15</v>
      </c>
      <c r="B33" s="92" t="s">
        <v>87</v>
      </c>
      <c r="C33" s="85"/>
      <c r="D33" s="86"/>
      <c r="E33" s="87">
        <v>0</v>
      </c>
      <c r="F33" s="87">
        <f t="shared" si="0"/>
        <v>0</v>
      </c>
      <c r="G33" s="81"/>
      <c r="H33" s="87"/>
      <c r="I33" s="89"/>
    </row>
    <row r="34" spans="1:9" s="9" customFormat="1" ht="36" customHeight="1" x14ac:dyDescent="0.25">
      <c r="A34" s="90">
        <f>A32+1</f>
        <v>26</v>
      </c>
      <c r="B34" s="52" t="s">
        <v>31</v>
      </c>
      <c r="C34" s="85">
        <v>11</v>
      </c>
      <c r="D34" s="86">
        <v>1</v>
      </c>
      <c r="E34" s="87">
        <v>41000</v>
      </c>
      <c r="F34" s="87">
        <f t="shared" si="0"/>
        <v>451000</v>
      </c>
      <c r="G34" s="88"/>
      <c r="H34" s="87">
        <f t="shared" si="1"/>
        <v>451000</v>
      </c>
      <c r="I34" s="67" t="s">
        <v>99</v>
      </c>
    </row>
    <row r="35" spans="1:9" s="9" customFormat="1" ht="36" customHeight="1" x14ac:dyDescent="0.25">
      <c r="A35" s="90">
        <f t="shared" ref="A35:A40" si="2">A34+1</f>
        <v>27</v>
      </c>
      <c r="B35" s="52" t="s">
        <v>97</v>
      </c>
      <c r="C35" s="85">
        <v>16</v>
      </c>
      <c r="D35" s="86">
        <v>1</v>
      </c>
      <c r="E35" s="87">
        <v>41000</v>
      </c>
      <c r="F35" s="87">
        <f t="shared" si="0"/>
        <v>656000</v>
      </c>
      <c r="G35" s="88"/>
      <c r="H35" s="87">
        <f t="shared" si="1"/>
        <v>656000</v>
      </c>
      <c r="I35" s="93" t="s">
        <v>77</v>
      </c>
    </row>
    <row r="36" spans="1:9" s="9" customFormat="1" ht="36" customHeight="1" x14ac:dyDescent="0.25">
      <c r="A36" s="90">
        <f t="shared" si="2"/>
        <v>28</v>
      </c>
      <c r="B36" s="52" t="s">
        <v>91</v>
      </c>
      <c r="C36" s="85">
        <v>18</v>
      </c>
      <c r="D36" s="86">
        <v>1</v>
      </c>
      <c r="E36" s="87">
        <v>41000</v>
      </c>
      <c r="F36" s="87">
        <f t="shared" si="0"/>
        <v>738000</v>
      </c>
      <c r="G36" s="88"/>
      <c r="H36" s="87">
        <f t="shared" si="1"/>
        <v>738000</v>
      </c>
      <c r="I36" s="93" t="s">
        <v>77</v>
      </c>
    </row>
    <row r="37" spans="1:9" s="9" customFormat="1" ht="36" customHeight="1" x14ac:dyDescent="0.25">
      <c r="A37" s="90">
        <f t="shared" si="2"/>
        <v>29</v>
      </c>
      <c r="B37" s="52" t="s">
        <v>74</v>
      </c>
      <c r="C37" s="85">
        <v>36</v>
      </c>
      <c r="D37" s="86">
        <v>1</v>
      </c>
      <c r="E37" s="87">
        <v>41000</v>
      </c>
      <c r="F37" s="87">
        <f t="shared" si="0"/>
        <v>1476000</v>
      </c>
      <c r="G37" s="88"/>
      <c r="H37" s="87">
        <f t="shared" si="1"/>
        <v>1476000</v>
      </c>
      <c r="I37" s="93" t="s">
        <v>77</v>
      </c>
    </row>
    <row r="38" spans="1:9" s="9" customFormat="1" ht="36" customHeight="1" x14ac:dyDescent="0.25">
      <c r="A38" s="90">
        <f t="shared" si="2"/>
        <v>30</v>
      </c>
      <c r="B38" s="52" t="s">
        <v>92</v>
      </c>
      <c r="C38" s="85">
        <v>3</v>
      </c>
      <c r="D38" s="86">
        <v>1</v>
      </c>
      <c r="E38" s="87">
        <v>41000</v>
      </c>
      <c r="F38" s="87">
        <f t="shared" si="0"/>
        <v>123000</v>
      </c>
      <c r="G38" s="88"/>
      <c r="H38" s="87">
        <f t="shared" si="1"/>
        <v>123000</v>
      </c>
      <c r="I38" s="93" t="s">
        <v>77</v>
      </c>
    </row>
    <row r="39" spans="1:9" s="9" customFormat="1" ht="36" customHeight="1" x14ac:dyDescent="0.25">
      <c r="A39" s="90">
        <f t="shared" si="2"/>
        <v>31</v>
      </c>
      <c r="B39" s="52" t="s">
        <v>43</v>
      </c>
      <c r="C39" s="85">
        <v>12</v>
      </c>
      <c r="D39" s="86">
        <v>1</v>
      </c>
      <c r="E39" s="87">
        <v>41000</v>
      </c>
      <c r="F39" s="87">
        <f t="shared" si="0"/>
        <v>492000</v>
      </c>
      <c r="G39" s="88"/>
      <c r="H39" s="87">
        <f t="shared" si="1"/>
        <v>492000</v>
      </c>
      <c r="I39" s="93" t="s">
        <v>77</v>
      </c>
    </row>
    <row r="40" spans="1:9" s="9" customFormat="1" ht="36" customHeight="1" x14ac:dyDescent="0.25">
      <c r="A40" s="90">
        <f t="shared" si="2"/>
        <v>32</v>
      </c>
      <c r="B40" s="52" t="s">
        <v>88</v>
      </c>
      <c r="C40" s="85">
        <v>11</v>
      </c>
      <c r="D40" s="86">
        <v>1</v>
      </c>
      <c r="E40" s="87">
        <v>41000</v>
      </c>
      <c r="F40" s="87">
        <f t="shared" si="0"/>
        <v>451000</v>
      </c>
      <c r="G40" s="88"/>
      <c r="H40" s="87">
        <f t="shared" si="1"/>
        <v>451000</v>
      </c>
      <c r="I40" s="93" t="s">
        <v>77</v>
      </c>
    </row>
    <row r="41" spans="1:9" s="10" customFormat="1" ht="36" customHeight="1" x14ac:dyDescent="0.25">
      <c r="A41" s="94" t="s">
        <v>16</v>
      </c>
      <c r="B41" s="92" t="s">
        <v>106</v>
      </c>
      <c r="C41" s="85"/>
      <c r="D41" s="86"/>
      <c r="E41" s="87">
        <v>41000</v>
      </c>
      <c r="F41" s="87">
        <f t="shared" si="0"/>
        <v>0</v>
      </c>
      <c r="G41" s="81"/>
      <c r="H41" s="87"/>
      <c r="I41" s="95"/>
    </row>
    <row r="42" spans="1:9" ht="36" customHeight="1" x14ac:dyDescent="0.25">
      <c r="A42" s="96">
        <f>A40+1</f>
        <v>33</v>
      </c>
      <c r="B42" s="52" t="s">
        <v>33</v>
      </c>
      <c r="C42" s="85">
        <v>4</v>
      </c>
      <c r="D42" s="86">
        <v>1</v>
      </c>
      <c r="E42" s="87">
        <v>41000</v>
      </c>
      <c r="F42" s="87">
        <f t="shared" si="0"/>
        <v>164000</v>
      </c>
      <c r="G42" s="88"/>
      <c r="H42" s="87">
        <f t="shared" si="1"/>
        <v>164000</v>
      </c>
      <c r="I42" s="84"/>
    </row>
    <row r="43" spans="1:9" ht="36" customHeight="1" x14ac:dyDescent="0.25">
      <c r="A43" s="96">
        <f t="shared" ref="A43:A68" si="3">A42+1</f>
        <v>34</v>
      </c>
      <c r="B43" s="97" t="str">
        <f>'[1]Bieu 2a chi tiet'!B14</f>
        <v>Mầm Non Thành phố</v>
      </c>
      <c r="C43" s="98">
        <f>'[1]Bieu 2a chi tiet'!C14</f>
        <v>25</v>
      </c>
      <c r="D43" s="86">
        <v>1</v>
      </c>
      <c r="E43" s="87">
        <v>41000</v>
      </c>
      <c r="F43" s="87">
        <f t="shared" si="0"/>
        <v>1025000</v>
      </c>
      <c r="G43" s="88"/>
      <c r="H43" s="87">
        <f t="shared" si="1"/>
        <v>1025000</v>
      </c>
      <c r="I43" s="84"/>
    </row>
    <row r="44" spans="1:9" ht="36" customHeight="1" x14ac:dyDescent="0.25">
      <c r="A44" s="96">
        <f t="shared" si="3"/>
        <v>35</v>
      </c>
      <c r="B44" s="97" t="str">
        <f>'[1]Bieu 2a chi tiet'!B15</f>
        <v>MG An Thạnh</v>
      </c>
      <c r="C44" s="98">
        <f>'[1]Bieu 2a chi tiet'!C15</f>
        <v>27</v>
      </c>
      <c r="D44" s="86">
        <v>1</v>
      </c>
      <c r="E44" s="87">
        <v>41000</v>
      </c>
      <c r="F44" s="87">
        <f t="shared" si="0"/>
        <v>1107000</v>
      </c>
      <c r="G44" s="88"/>
      <c r="H44" s="87">
        <f t="shared" si="1"/>
        <v>1107000</v>
      </c>
      <c r="I44" s="84"/>
    </row>
    <row r="45" spans="1:9" ht="36" customHeight="1" x14ac:dyDescent="0.25">
      <c r="A45" s="96">
        <f t="shared" si="3"/>
        <v>36</v>
      </c>
      <c r="B45" s="97" t="str">
        <f>'[1]Bieu 2a chi tiet'!B16</f>
        <v>MG An Lạc</v>
      </c>
      <c r="C45" s="98">
        <f>'[1]Bieu 2a chi tiet'!C16</f>
        <v>21</v>
      </c>
      <c r="D45" s="86">
        <v>1</v>
      </c>
      <c r="E45" s="87">
        <v>41000</v>
      </c>
      <c r="F45" s="87">
        <f t="shared" si="0"/>
        <v>861000</v>
      </c>
      <c r="G45" s="88"/>
      <c r="H45" s="87">
        <f t="shared" si="1"/>
        <v>861000</v>
      </c>
      <c r="I45" s="84"/>
    </row>
    <row r="46" spans="1:9" ht="36" customHeight="1" x14ac:dyDescent="0.25">
      <c r="A46" s="96">
        <f t="shared" si="3"/>
        <v>37</v>
      </c>
      <c r="B46" s="97" t="str">
        <f>'[1]Bieu 2a chi tiet'!B17</f>
        <v>MG An Lộc</v>
      </c>
      <c r="C46" s="98">
        <f>'[1]Bieu 2a chi tiet'!C17</f>
        <v>24</v>
      </c>
      <c r="D46" s="86">
        <v>1</v>
      </c>
      <c r="E46" s="87">
        <v>41000</v>
      </c>
      <c r="F46" s="87">
        <f t="shared" si="0"/>
        <v>984000</v>
      </c>
      <c r="G46" s="99"/>
      <c r="H46" s="87">
        <f t="shared" si="1"/>
        <v>984000</v>
      </c>
      <c r="I46" s="84"/>
    </row>
    <row r="47" spans="1:9" ht="36" customHeight="1" x14ac:dyDescent="0.25">
      <c r="A47" s="96">
        <f t="shared" si="3"/>
        <v>38</v>
      </c>
      <c r="B47" s="97" t="str">
        <f>'[1]Bieu 2a chi tiet'!B18</f>
        <v>MG An Bình A</v>
      </c>
      <c r="C47" s="98">
        <f>'[1]Bieu 2a chi tiet'!C18</f>
        <v>19</v>
      </c>
      <c r="D47" s="86">
        <v>1</v>
      </c>
      <c r="E47" s="87">
        <v>41000</v>
      </c>
      <c r="F47" s="87">
        <f t="shared" si="0"/>
        <v>779000</v>
      </c>
      <c r="G47" s="88"/>
      <c r="H47" s="87">
        <f t="shared" si="1"/>
        <v>779000</v>
      </c>
      <c r="I47" s="84"/>
    </row>
    <row r="48" spans="1:9" ht="36" customHeight="1" x14ac:dyDescent="0.25">
      <c r="A48" s="96">
        <f t="shared" si="3"/>
        <v>39</v>
      </c>
      <c r="B48" s="97" t="str">
        <f>'[1]Bieu 2a chi tiet'!B19</f>
        <v>MG An Bình B</v>
      </c>
      <c r="C48" s="98">
        <f>'[1]Bieu 2a chi tiet'!C19</f>
        <v>15</v>
      </c>
      <c r="D48" s="86">
        <v>1</v>
      </c>
      <c r="E48" s="87">
        <v>41000</v>
      </c>
      <c r="F48" s="87">
        <f t="shared" si="0"/>
        <v>615000</v>
      </c>
      <c r="G48" s="88"/>
      <c r="H48" s="87">
        <f t="shared" si="1"/>
        <v>615000</v>
      </c>
      <c r="I48" s="84"/>
    </row>
    <row r="49" spans="1:9" ht="36" customHeight="1" x14ac:dyDescent="0.25">
      <c r="A49" s="96">
        <f t="shared" si="3"/>
        <v>40</v>
      </c>
      <c r="B49" s="97" t="str">
        <f>'[1]Bieu 2a chi tiet'!B20</f>
        <v>MG Tân Hội</v>
      </c>
      <c r="C49" s="98">
        <f>'[1]Bieu 2a chi tiet'!C20</f>
        <v>23</v>
      </c>
      <c r="D49" s="86">
        <v>1</v>
      </c>
      <c r="E49" s="87">
        <v>41000</v>
      </c>
      <c r="F49" s="87">
        <f t="shared" si="0"/>
        <v>943000</v>
      </c>
      <c r="G49" s="88"/>
      <c r="H49" s="87">
        <f t="shared" si="1"/>
        <v>943000</v>
      </c>
      <c r="I49" s="84"/>
    </row>
    <row r="50" spans="1:9" ht="36" customHeight="1" x14ac:dyDescent="0.25">
      <c r="A50" s="96">
        <f t="shared" si="3"/>
        <v>41</v>
      </c>
      <c r="B50" s="97" t="str">
        <f>'[1]Bieu 2a chi tiet'!B21</f>
        <v>MG Bình Thạnh</v>
      </c>
      <c r="C50" s="98">
        <f>'[1]Bieu 2a chi tiet'!C21</f>
        <v>28</v>
      </c>
      <c r="D50" s="86">
        <v>1</v>
      </c>
      <c r="E50" s="87">
        <v>41000</v>
      </c>
      <c r="F50" s="87">
        <f t="shared" si="0"/>
        <v>1148000</v>
      </c>
      <c r="G50" s="88"/>
      <c r="H50" s="87">
        <f t="shared" si="1"/>
        <v>1148000</v>
      </c>
      <c r="I50" s="84"/>
    </row>
    <row r="51" spans="1:9" ht="36" customHeight="1" x14ac:dyDescent="0.25">
      <c r="A51" s="96">
        <f t="shared" si="3"/>
        <v>42</v>
      </c>
      <c r="B51" s="97" t="str">
        <f>'[1]Bieu 2a chi tiet'!B22</f>
        <v>TH An Lạc</v>
      </c>
      <c r="C51" s="98">
        <f>'[1]Bieu 2a chi tiet'!C22</f>
        <v>19</v>
      </c>
      <c r="D51" s="86">
        <v>1</v>
      </c>
      <c r="E51" s="87">
        <v>41000</v>
      </c>
      <c r="F51" s="87">
        <f t="shared" si="0"/>
        <v>779000</v>
      </c>
      <c r="G51" s="88"/>
      <c r="H51" s="87">
        <f t="shared" si="1"/>
        <v>779000</v>
      </c>
      <c r="I51" s="84"/>
    </row>
    <row r="52" spans="1:9" ht="36" customHeight="1" x14ac:dyDescent="0.25">
      <c r="A52" s="96">
        <f t="shared" si="3"/>
        <v>43</v>
      </c>
      <c r="B52" s="97" t="str">
        <f>'[1]Bieu 2a chi tiet'!B23</f>
        <v>TH An Lạc 1</v>
      </c>
      <c r="C52" s="98">
        <f>'[1]Bieu 2a chi tiet'!C23</f>
        <v>20</v>
      </c>
      <c r="D52" s="86">
        <v>1</v>
      </c>
      <c r="E52" s="87">
        <v>41000</v>
      </c>
      <c r="F52" s="87">
        <f t="shared" si="0"/>
        <v>820000</v>
      </c>
      <c r="G52" s="88"/>
      <c r="H52" s="87">
        <f t="shared" si="1"/>
        <v>820000</v>
      </c>
      <c r="I52" s="84"/>
    </row>
    <row r="53" spans="1:9" ht="36" customHeight="1" x14ac:dyDescent="0.25">
      <c r="A53" s="96">
        <f t="shared" si="3"/>
        <v>44</v>
      </c>
      <c r="B53" s="97" t="str">
        <f>'[1]Bieu 2a chi tiet'!B24</f>
        <v>TH An Thạnh 1</v>
      </c>
      <c r="C53" s="98">
        <f>'[1]Bieu 2a chi tiet'!C24</f>
        <v>43</v>
      </c>
      <c r="D53" s="86">
        <v>1</v>
      </c>
      <c r="E53" s="87">
        <v>41000</v>
      </c>
      <c r="F53" s="87">
        <f t="shared" si="0"/>
        <v>1763000</v>
      </c>
      <c r="G53" s="88"/>
      <c r="H53" s="87">
        <f t="shared" si="1"/>
        <v>1763000</v>
      </c>
      <c r="I53" s="84"/>
    </row>
    <row r="54" spans="1:9" ht="36" customHeight="1" x14ac:dyDescent="0.25">
      <c r="A54" s="96">
        <f t="shared" si="3"/>
        <v>45</v>
      </c>
      <c r="B54" s="97" t="str">
        <f>'[1]Bieu 2a chi tiet'!B25</f>
        <v>TH An Thạnh 2</v>
      </c>
      <c r="C54" s="98">
        <f>'[1]Bieu 2a chi tiet'!C25</f>
        <v>59</v>
      </c>
      <c r="D54" s="86">
        <v>1</v>
      </c>
      <c r="E54" s="87">
        <v>41000</v>
      </c>
      <c r="F54" s="87">
        <f t="shared" si="0"/>
        <v>2419000</v>
      </c>
      <c r="G54" s="100"/>
      <c r="H54" s="87">
        <f t="shared" si="1"/>
        <v>2419000</v>
      </c>
      <c r="I54" s="84"/>
    </row>
    <row r="55" spans="1:9" ht="36" customHeight="1" x14ac:dyDescent="0.25">
      <c r="A55" s="96">
        <f t="shared" si="3"/>
        <v>46</v>
      </c>
      <c r="B55" s="97" t="str">
        <f>'[1]Bieu 2a chi tiet'!B26</f>
        <v>TH An Thạnh 3</v>
      </c>
      <c r="C55" s="98">
        <f>'[1]Bieu 2a chi tiet'!C26</f>
        <v>23</v>
      </c>
      <c r="D55" s="86">
        <v>1</v>
      </c>
      <c r="E55" s="87">
        <v>41000</v>
      </c>
      <c r="F55" s="87">
        <f t="shared" si="0"/>
        <v>943000</v>
      </c>
      <c r="G55" s="88"/>
      <c r="H55" s="87">
        <f t="shared" si="1"/>
        <v>943000</v>
      </c>
      <c r="I55" s="84"/>
    </row>
    <row r="56" spans="1:9" ht="36" customHeight="1" x14ac:dyDescent="0.25">
      <c r="A56" s="96">
        <f t="shared" si="3"/>
        <v>47</v>
      </c>
      <c r="B56" s="97" t="str">
        <f>'[1]Bieu 2a chi tiet'!B27</f>
        <v>TH An Bình A</v>
      </c>
      <c r="C56" s="98">
        <f>'[1]Bieu 2a chi tiet'!C27</f>
        <v>22</v>
      </c>
      <c r="D56" s="86">
        <v>1</v>
      </c>
      <c r="E56" s="87">
        <v>41000</v>
      </c>
      <c r="F56" s="87">
        <f t="shared" si="0"/>
        <v>902000</v>
      </c>
      <c r="G56" s="88"/>
      <c r="H56" s="87">
        <f t="shared" si="1"/>
        <v>902000</v>
      </c>
      <c r="I56" s="84"/>
    </row>
    <row r="57" spans="1:9" ht="36" customHeight="1" x14ac:dyDescent="0.25">
      <c r="A57" s="96">
        <f t="shared" si="3"/>
        <v>48</v>
      </c>
      <c r="B57" s="97" t="str">
        <f>'[1]Bieu 2a chi tiet'!B28</f>
        <v>TH An Bình B</v>
      </c>
      <c r="C57" s="98">
        <f>'[1]Bieu 2a chi tiet'!C28</f>
        <v>23</v>
      </c>
      <c r="D57" s="86">
        <v>1</v>
      </c>
      <c r="E57" s="87">
        <v>41000</v>
      </c>
      <c r="F57" s="87">
        <f t="shared" si="0"/>
        <v>943000</v>
      </c>
      <c r="G57" s="88"/>
      <c r="H57" s="87">
        <f t="shared" si="1"/>
        <v>943000</v>
      </c>
      <c r="I57" s="84"/>
    </row>
    <row r="58" spans="1:9" ht="36" customHeight="1" x14ac:dyDescent="0.25">
      <c r="A58" s="96">
        <f t="shared" si="3"/>
        <v>49</v>
      </c>
      <c r="B58" s="97" t="str">
        <f>'[1]Bieu 2a chi tiet'!B29</f>
        <v>TH An Bình B1</v>
      </c>
      <c r="C58" s="98">
        <f>'[1]Bieu 2a chi tiet'!C29</f>
        <v>23</v>
      </c>
      <c r="D58" s="86">
        <v>1</v>
      </c>
      <c r="E58" s="87">
        <v>41000</v>
      </c>
      <c r="F58" s="87">
        <f t="shared" si="0"/>
        <v>943000</v>
      </c>
      <c r="G58" s="88"/>
      <c r="H58" s="87">
        <f>F58-G58</f>
        <v>943000</v>
      </c>
      <c r="I58" s="84"/>
    </row>
    <row r="59" spans="1:9" ht="36" customHeight="1" x14ac:dyDescent="0.25">
      <c r="A59" s="96">
        <f t="shared" si="3"/>
        <v>50</v>
      </c>
      <c r="B59" s="97" t="str">
        <f>'[1]Bieu 2a chi tiet'!B30</f>
        <v xml:space="preserve">TH Tân Hội </v>
      </c>
      <c r="C59" s="98">
        <f>'[1]Bieu 2a chi tiet'!C30</f>
        <v>45</v>
      </c>
      <c r="D59" s="86">
        <v>1</v>
      </c>
      <c r="E59" s="87">
        <v>41000</v>
      </c>
      <c r="F59" s="87">
        <f t="shared" si="0"/>
        <v>1845000</v>
      </c>
      <c r="G59" s="88"/>
      <c r="H59" s="87">
        <f t="shared" si="1"/>
        <v>1845000</v>
      </c>
      <c r="I59" s="84"/>
    </row>
    <row r="60" spans="1:9" ht="36" customHeight="1" x14ac:dyDescent="0.25">
      <c r="A60" s="96">
        <f t="shared" si="3"/>
        <v>51</v>
      </c>
      <c r="B60" s="97" t="str">
        <f>'[1]Bieu 2a chi tiet'!B31</f>
        <v>TH Bình Thạnh</v>
      </c>
      <c r="C60" s="98">
        <f>'[1]Bieu 2a chi tiet'!C31</f>
        <v>27</v>
      </c>
      <c r="D60" s="86">
        <v>1</v>
      </c>
      <c r="E60" s="87">
        <v>41000</v>
      </c>
      <c r="F60" s="87">
        <f t="shared" si="0"/>
        <v>1107000</v>
      </c>
      <c r="G60" s="88"/>
      <c r="H60" s="87">
        <f t="shared" si="1"/>
        <v>1107000</v>
      </c>
      <c r="I60" s="84"/>
    </row>
    <row r="61" spans="1:9" ht="36" customHeight="1" x14ac:dyDescent="0.25">
      <c r="A61" s="96">
        <f t="shared" si="3"/>
        <v>52</v>
      </c>
      <c r="B61" s="97" t="str">
        <f>'[1]Bieu 2a chi tiet'!B32</f>
        <v>TH Bình Thạnh 1</v>
      </c>
      <c r="C61" s="98">
        <f>'[1]Bieu 2a chi tiet'!C32</f>
        <v>38</v>
      </c>
      <c r="D61" s="86">
        <v>1</v>
      </c>
      <c r="E61" s="87">
        <v>41000</v>
      </c>
      <c r="F61" s="87">
        <f t="shared" si="0"/>
        <v>1558000</v>
      </c>
      <c r="G61" s="88"/>
      <c r="H61" s="87">
        <f t="shared" si="1"/>
        <v>1558000</v>
      </c>
      <c r="I61" s="84"/>
    </row>
    <row r="62" spans="1:9" ht="36" customHeight="1" x14ac:dyDescent="0.25">
      <c r="A62" s="96">
        <f t="shared" si="3"/>
        <v>53</v>
      </c>
      <c r="B62" s="97" t="str">
        <f>'[1]Bieu 2a chi tiet'!B33</f>
        <v>THCS An Thạnh</v>
      </c>
      <c r="C62" s="98">
        <f>'[1]Bieu 2a chi tiet'!C33</f>
        <v>77</v>
      </c>
      <c r="D62" s="86">
        <v>1</v>
      </c>
      <c r="E62" s="87">
        <v>41000</v>
      </c>
      <c r="F62" s="87">
        <f t="shared" si="0"/>
        <v>3157000</v>
      </c>
      <c r="G62" s="88"/>
      <c r="H62" s="87">
        <f t="shared" si="1"/>
        <v>3157000</v>
      </c>
      <c r="I62" s="84"/>
    </row>
    <row r="63" spans="1:9" ht="36" customHeight="1" x14ac:dyDescent="0.25">
      <c r="A63" s="96">
        <f t="shared" si="3"/>
        <v>54</v>
      </c>
      <c r="B63" s="97" t="str">
        <f>'[1]Bieu 2a chi tiet'!B34</f>
        <v>THCS An Bình A</v>
      </c>
      <c r="C63" s="98">
        <f>'[1]Bieu 2a chi tiet'!C34</f>
        <v>35</v>
      </c>
      <c r="D63" s="86">
        <v>1</v>
      </c>
      <c r="E63" s="87">
        <v>41000</v>
      </c>
      <c r="F63" s="87">
        <f t="shared" si="0"/>
        <v>1435000</v>
      </c>
      <c r="G63" s="99"/>
      <c r="H63" s="87">
        <f t="shared" si="1"/>
        <v>1435000</v>
      </c>
      <c r="I63" s="84"/>
    </row>
    <row r="64" spans="1:9" ht="36" customHeight="1" x14ac:dyDescent="0.25">
      <c r="A64" s="96">
        <f t="shared" si="3"/>
        <v>55</v>
      </c>
      <c r="B64" s="97" t="str">
        <f>'[1]Bieu 2a chi tiet'!B35</f>
        <v>THCS An Bình B</v>
      </c>
      <c r="C64" s="98">
        <f>'[1]Bieu 2a chi tiet'!C35</f>
        <v>25</v>
      </c>
      <c r="D64" s="86">
        <v>1</v>
      </c>
      <c r="E64" s="87">
        <v>41000</v>
      </c>
      <c r="F64" s="87">
        <f t="shared" si="0"/>
        <v>1025000</v>
      </c>
      <c r="G64" s="99"/>
      <c r="H64" s="87">
        <f t="shared" si="1"/>
        <v>1025000</v>
      </c>
      <c r="I64" s="84"/>
    </row>
    <row r="65" spans="1:11" ht="36" customHeight="1" x14ac:dyDescent="0.25">
      <c r="A65" s="96">
        <f t="shared" si="3"/>
        <v>56</v>
      </c>
      <c r="B65" s="97" t="str">
        <f>'[1]Bieu 2a chi tiet'!B36</f>
        <v>THCS Tân Hội</v>
      </c>
      <c r="C65" s="98">
        <f>'[1]Bieu 2a chi tiet'!C36</f>
        <v>25</v>
      </c>
      <c r="D65" s="86">
        <v>1</v>
      </c>
      <c r="E65" s="87">
        <v>41000</v>
      </c>
      <c r="F65" s="87">
        <f t="shared" si="0"/>
        <v>1025000</v>
      </c>
      <c r="G65" s="99"/>
      <c r="H65" s="87">
        <f t="shared" si="1"/>
        <v>1025000</v>
      </c>
      <c r="I65" s="84"/>
    </row>
    <row r="66" spans="1:11" ht="36" customHeight="1" x14ac:dyDescent="0.25">
      <c r="A66" s="96">
        <f t="shared" si="3"/>
        <v>57</v>
      </c>
      <c r="B66" s="97" t="str">
        <f>'[1]Bieu 2a chi tiet'!B37</f>
        <v>THCS Bình Thạnh</v>
      </c>
      <c r="C66" s="98">
        <f>'[1]Bieu 2a chi tiet'!C37</f>
        <v>39</v>
      </c>
      <c r="D66" s="86">
        <v>1</v>
      </c>
      <c r="E66" s="87">
        <v>41000</v>
      </c>
      <c r="F66" s="87">
        <f t="shared" si="0"/>
        <v>1599000</v>
      </c>
      <c r="G66" s="99"/>
      <c r="H66" s="87">
        <f t="shared" si="1"/>
        <v>1599000</v>
      </c>
      <c r="I66" s="84"/>
    </row>
    <row r="67" spans="1:11" ht="36" customHeight="1" x14ac:dyDescent="0.25">
      <c r="A67" s="96">
        <f t="shared" si="3"/>
        <v>58</v>
      </c>
      <c r="B67" s="97" t="str">
        <f>'[1]Bieu 2a chi tiet'!B38</f>
        <v>TH - THCS An Lạc</v>
      </c>
      <c r="C67" s="98">
        <f>'[1]Bieu 2a chi tiet'!C38</f>
        <v>50</v>
      </c>
      <c r="D67" s="86">
        <v>1</v>
      </c>
      <c r="E67" s="87">
        <v>41000</v>
      </c>
      <c r="F67" s="87">
        <f t="shared" si="0"/>
        <v>2050000</v>
      </c>
      <c r="G67" s="99"/>
      <c r="H67" s="87">
        <f t="shared" si="1"/>
        <v>2050000</v>
      </c>
      <c r="I67" s="84"/>
    </row>
    <row r="68" spans="1:11" ht="36" customHeight="1" x14ac:dyDescent="0.25">
      <c r="A68" s="96">
        <f t="shared" si="3"/>
        <v>59</v>
      </c>
      <c r="B68" s="97" t="str">
        <f>'[1]Bieu 2a chi tiet'!B39</f>
        <v>TH-THCS An Lộc</v>
      </c>
      <c r="C68" s="98">
        <f>'[1]Bieu 2a chi tiet'!C39</f>
        <v>57</v>
      </c>
      <c r="D68" s="86">
        <v>1</v>
      </c>
      <c r="E68" s="87">
        <v>41000</v>
      </c>
      <c r="F68" s="87">
        <f>C68*D68*E68</f>
        <v>2337000</v>
      </c>
      <c r="G68" s="99"/>
      <c r="H68" s="87">
        <f>F68-G68</f>
        <v>2337000</v>
      </c>
      <c r="I68" s="84"/>
    </row>
    <row r="69" spans="1:11" ht="36" customHeight="1" x14ac:dyDescent="0.25">
      <c r="A69" s="101"/>
      <c r="B69" s="94" t="s">
        <v>35</v>
      </c>
      <c r="C69" s="83">
        <f>SUM(C7:C68)</f>
        <v>1239</v>
      </c>
      <c r="D69" s="83"/>
      <c r="E69" s="83"/>
      <c r="F69" s="83">
        <f>ROUND(SUM(F7:F68),-3)</f>
        <v>50799000</v>
      </c>
      <c r="G69" s="83"/>
      <c r="H69" s="107">
        <f>F69-G69</f>
        <v>50799000</v>
      </c>
      <c r="I69" s="83"/>
      <c r="K69" s="12"/>
    </row>
    <row r="70" spans="1:11" ht="31.2" customHeight="1" x14ac:dyDescent="0.35">
      <c r="A70" s="171" t="s">
        <v>227</v>
      </c>
      <c r="B70" s="171"/>
      <c r="C70" s="171"/>
      <c r="D70" s="171"/>
      <c r="E70" s="171"/>
      <c r="F70" s="171"/>
      <c r="G70" s="171"/>
      <c r="H70" s="171"/>
      <c r="I70" s="78"/>
    </row>
    <row r="73" spans="1:11" x14ac:dyDescent="0.25">
      <c r="B73" s="26"/>
    </row>
  </sheetData>
  <mergeCells count="13">
    <mergeCell ref="A70:H70"/>
    <mergeCell ref="F4:F5"/>
    <mergeCell ref="E4:E5"/>
    <mergeCell ref="A4:A5"/>
    <mergeCell ref="B4:B5"/>
    <mergeCell ref="C4:C5"/>
    <mergeCell ref="D4:D5"/>
    <mergeCell ref="H4:H5"/>
    <mergeCell ref="A1:I1"/>
    <mergeCell ref="A2:I2"/>
    <mergeCell ref="I4:I5"/>
    <mergeCell ref="A3:B3"/>
    <mergeCell ref="G4:G5"/>
  </mergeCells>
  <phoneticPr fontId="3" type="noConversion"/>
  <printOptions horizontalCentered="1"/>
  <pageMargins left="0.11811023622047245" right="0.11811023622047245" top="0.51181102362204722" bottom="0.31496062992125984" header="0.19685039370078741" footer="0.31496062992125984"/>
  <pageSetup paperSize="9" scale="95" orientation="landscape" r:id="rId1"/>
  <headerFooter alignWithMargins="0">
    <oddHeader>&amp;R&amp;12Bảng số 03</oddHeader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A85" zoomScale="85" zoomScaleNormal="85" workbookViewId="0">
      <selection activeCell="B102" sqref="B102"/>
    </sheetView>
  </sheetViews>
  <sheetFormatPr defaultColWidth="9.33203125" defaultRowHeight="18" x14ac:dyDescent="0.25"/>
  <cols>
    <col min="1" max="1" width="4.109375" style="3" customWidth="1"/>
    <col min="2" max="2" width="64.109375" style="1" customWidth="1"/>
    <col min="3" max="3" width="20.33203125" style="3" customWidth="1"/>
    <col min="4" max="4" width="29.109375" style="1" customWidth="1"/>
    <col min="5" max="5" width="22.77734375" style="1" customWidth="1"/>
    <col min="6" max="6" width="15.109375" style="1" customWidth="1"/>
    <col min="7" max="7" width="9.33203125" style="1" customWidth="1"/>
    <col min="8" max="8" width="8.6640625" style="1" customWidth="1"/>
    <col min="9" max="9" width="8.109375" style="1" customWidth="1"/>
    <col min="10" max="10" width="9.77734375" style="1" customWidth="1"/>
    <col min="11" max="11" width="8" style="1" customWidth="1"/>
    <col min="12" max="12" width="16.109375" style="1" customWidth="1"/>
    <col min="13" max="13" width="6" style="1" customWidth="1"/>
    <col min="14" max="17" width="9.33203125" style="1"/>
    <col min="18" max="18" width="10.44140625" style="1" bestFit="1" customWidth="1"/>
    <col min="19" max="16384" width="9.33203125" style="1"/>
  </cols>
  <sheetData>
    <row r="1" spans="1: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9" x14ac:dyDescent="0.25">
      <c r="A2" s="148" t="s">
        <v>224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9" ht="23.25" customHeight="1" x14ac:dyDescent="0.25">
      <c r="A3" s="161" t="str">
        <f>'BANG 1-TONG HOP'!A2:D2</f>
        <v>(kèm theo Kế hoạch số:       /KH-UBND ngày     tháng 02 năm 2024 của UBND thành phố Hồng Ngự)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9" x14ac:dyDescent="0.25">
      <c r="A4" s="46"/>
      <c r="B4" s="46"/>
      <c r="C4" s="108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9" ht="15.75" customHeight="1" x14ac:dyDescent="0.25">
      <c r="A5" s="149" t="s">
        <v>34</v>
      </c>
      <c r="B5" s="149" t="s">
        <v>18</v>
      </c>
      <c r="C5" s="149" t="s">
        <v>8</v>
      </c>
      <c r="D5" s="149" t="s">
        <v>7</v>
      </c>
      <c r="E5" s="149"/>
      <c r="F5" s="175" t="s">
        <v>55</v>
      </c>
      <c r="G5" s="175" t="s">
        <v>56</v>
      </c>
      <c r="H5" s="175" t="s">
        <v>57</v>
      </c>
      <c r="I5" s="175" t="s">
        <v>58</v>
      </c>
      <c r="J5" s="175" t="s">
        <v>59</v>
      </c>
      <c r="K5" s="175" t="s">
        <v>60</v>
      </c>
      <c r="L5" s="175" t="s">
        <v>61</v>
      </c>
      <c r="M5" s="175" t="s">
        <v>4</v>
      </c>
    </row>
    <row r="6" spans="1:19" ht="126.6" customHeight="1" x14ac:dyDescent="0.25">
      <c r="A6" s="149"/>
      <c r="B6" s="149"/>
      <c r="C6" s="149"/>
      <c r="D6" s="149"/>
      <c r="E6" s="149"/>
      <c r="F6" s="175"/>
      <c r="G6" s="175"/>
      <c r="H6" s="175"/>
      <c r="I6" s="175"/>
      <c r="J6" s="175"/>
      <c r="K6" s="175"/>
      <c r="L6" s="175"/>
      <c r="M6" s="175"/>
      <c r="R6" s="109">
        <v>1000000</v>
      </c>
      <c r="S6" s="1" t="s">
        <v>78</v>
      </c>
    </row>
    <row r="7" spans="1:19" x14ac:dyDescent="0.25">
      <c r="A7" s="33" t="s">
        <v>21</v>
      </c>
      <c r="B7" s="33" t="s">
        <v>22</v>
      </c>
      <c r="C7" s="33" t="s">
        <v>23</v>
      </c>
      <c r="D7" s="176" t="s">
        <v>24</v>
      </c>
      <c r="E7" s="176"/>
      <c r="F7" s="33" t="s">
        <v>48</v>
      </c>
      <c r="G7" s="33" t="s">
        <v>53</v>
      </c>
      <c r="H7" s="33" t="s">
        <v>62</v>
      </c>
      <c r="I7" s="33" t="s">
        <v>27</v>
      </c>
      <c r="J7" s="33" t="s">
        <v>63</v>
      </c>
      <c r="K7" s="33" t="s">
        <v>28</v>
      </c>
      <c r="L7" s="33" t="s">
        <v>64</v>
      </c>
      <c r="M7" s="33" t="s">
        <v>65</v>
      </c>
    </row>
    <row r="8" spans="1:19" ht="54" x14ac:dyDescent="0.25">
      <c r="A8" s="110">
        <v>1</v>
      </c>
      <c r="B8" s="111" t="s">
        <v>125</v>
      </c>
      <c r="C8" s="111" t="str">
        <f>[2]Sheet1!C2</f>
        <v>1400105513</v>
      </c>
      <c r="D8" s="111" t="str">
        <f>[2]Sheet1!F2</f>
        <v>Số 26, đường Lê Lợi</v>
      </c>
      <c r="E8" s="62" t="str">
        <f>[2]Sheet1!E2</f>
        <v>Phường An Thạnh</v>
      </c>
      <c r="F8" s="112">
        <v>500000</v>
      </c>
      <c r="G8" s="112"/>
      <c r="H8" s="112"/>
      <c r="I8" s="112"/>
      <c r="J8" s="112"/>
      <c r="K8" s="112" t="s">
        <v>79</v>
      </c>
      <c r="L8" s="112">
        <f>F8</f>
        <v>500000</v>
      </c>
      <c r="M8" s="112"/>
    </row>
    <row r="9" spans="1:19" ht="36" x14ac:dyDescent="0.25">
      <c r="A9" s="110">
        <v>2</v>
      </c>
      <c r="B9" s="111" t="s">
        <v>126</v>
      </c>
      <c r="C9" s="111" t="str">
        <f>[2]Sheet1!C5</f>
        <v>1400101445</v>
      </c>
      <c r="D9" s="111" t="str">
        <f>[2]Sheet1!F5</f>
        <v>Số 133, Thiên Hộ Dương</v>
      </c>
      <c r="E9" s="62" t="str">
        <f>[2]Sheet1!E5</f>
        <v>Phường An Thạnh</v>
      </c>
      <c r="F9" s="112">
        <v>500000</v>
      </c>
      <c r="G9" s="112"/>
      <c r="H9" s="112"/>
      <c r="I9" s="112"/>
      <c r="J9" s="112"/>
      <c r="K9" s="112" t="s">
        <v>77</v>
      </c>
      <c r="L9" s="112">
        <f t="shared" ref="L9:L35" si="0">F9</f>
        <v>500000</v>
      </c>
      <c r="M9" s="112"/>
    </row>
    <row r="10" spans="1:19" x14ac:dyDescent="0.25">
      <c r="A10" s="110">
        <v>3</v>
      </c>
      <c r="B10" s="111" t="s">
        <v>127</v>
      </c>
      <c r="C10" s="111" t="str">
        <f>[2]Sheet1!C6</f>
        <v>1400390275</v>
      </c>
      <c r="D10" s="111" t="str">
        <f>[2]Sheet1!F6</f>
        <v>Khóm 4</v>
      </c>
      <c r="E10" s="62" t="str">
        <f>[2]Sheet1!E6</f>
        <v>Phường An Lạc</v>
      </c>
      <c r="F10" s="112">
        <v>500000</v>
      </c>
      <c r="G10" s="112"/>
      <c r="H10" s="112"/>
      <c r="I10" s="112"/>
      <c r="J10" s="112"/>
      <c r="K10" s="112" t="s">
        <v>77</v>
      </c>
      <c r="L10" s="112">
        <f t="shared" si="0"/>
        <v>500000</v>
      </c>
      <c r="M10" s="112"/>
    </row>
    <row r="11" spans="1:19" ht="36" x14ac:dyDescent="0.25">
      <c r="A11" s="110">
        <v>4</v>
      </c>
      <c r="B11" s="111" t="s">
        <v>128</v>
      </c>
      <c r="C11" s="111" t="str">
        <f>[2]Sheet1!C7</f>
        <v>1400350226</v>
      </c>
      <c r="D11" s="111" t="str">
        <f>[2]Sheet1!F7</f>
        <v>Số 43, Nguyễn Đình Chiểu</v>
      </c>
      <c r="E11" s="62" t="str">
        <f>[2]Sheet1!E7</f>
        <v>Phường An Thạnh</v>
      </c>
      <c r="F11" s="112">
        <v>500000</v>
      </c>
      <c r="G11" s="112"/>
      <c r="H11" s="112"/>
      <c r="I11" s="112"/>
      <c r="J11" s="112"/>
      <c r="K11" s="112" t="s">
        <v>77</v>
      </c>
      <c r="L11" s="112">
        <f t="shared" si="0"/>
        <v>500000</v>
      </c>
      <c r="M11" s="112"/>
    </row>
    <row r="12" spans="1:19" ht="36" x14ac:dyDescent="0.25">
      <c r="A12" s="110">
        <v>5</v>
      </c>
      <c r="B12" s="111" t="s">
        <v>129</v>
      </c>
      <c r="C12" s="111" t="str">
        <f>[2]Sheet1!C8</f>
        <v>1400361644</v>
      </c>
      <c r="D12" s="111" t="str">
        <f>[2]Sheet1!F8</f>
        <v>Số 90, đường Trần Hưng Đạo, khóm 2</v>
      </c>
      <c r="E12" s="62" t="str">
        <f>[2]Sheet1!E8</f>
        <v>Phường An Thạnh</v>
      </c>
      <c r="F12" s="112">
        <v>500000</v>
      </c>
      <c r="G12" s="112"/>
      <c r="H12" s="112"/>
      <c r="I12" s="112"/>
      <c r="J12" s="112"/>
      <c r="K12" s="112" t="s">
        <v>77</v>
      </c>
      <c r="L12" s="112">
        <f t="shared" si="0"/>
        <v>500000</v>
      </c>
      <c r="M12" s="112"/>
    </row>
    <row r="13" spans="1:19" ht="36" x14ac:dyDescent="0.25">
      <c r="A13" s="110">
        <v>6</v>
      </c>
      <c r="B13" s="111" t="s">
        <v>130</v>
      </c>
      <c r="C13" s="111" t="str">
        <f>[2]Sheet1!C9</f>
        <v>1400123375</v>
      </c>
      <c r="D13" s="111" t="str">
        <f>[2]Sheet1!F9</f>
        <v>Số 21, Nguyễn Thị Minh Khai</v>
      </c>
      <c r="E13" s="62" t="str">
        <f>[2]Sheet1!E9</f>
        <v>Phường An Thạnh</v>
      </c>
      <c r="F13" s="112">
        <v>500000</v>
      </c>
      <c r="G13" s="112"/>
      <c r="H13" s="112"/>
      <c r="I13" s="112"/>
      <c r="J13" s="112"/>
      <c r="K13" s="112" t="s">
        <v>77</v>
      </c>
      <c r="L13" s="112">
        <f t="shared" si="0"/>
        <v>500000</v>
      </c>
      <c r="M13" s="112"/>
    </row>
    <row r="14" spans="1:19" x14ac:dyDescent="0.25">
      <c r="A14" s="110">
        <v>7</v>
      </c>
      <c r="B14" s="111" t="s">
        <v>131</v>
      </c>
      <c r="C14" s="111" t="str">
        <f>[2]Sheet1!C10</f>
        <v>1400342296</v>
      </c>
      <c r="D14" s="111" t="str">
        <f>[2]Sheet1!F10</f>
        <v>Điện Biên Phủ, Khóm 5</v>
      </c>
      <c r="E14" s="62" t="str">
        <f>[2]Sheet1!E10</f>
        <v>Phường An Thạnh</v>
      </c>
      <c r="F14" s="112">
        <v>500000</v>
      </c>
      <c r="G14" s="112"/>
      <c r="H14" s="112"/>
      <c r="I14" s="112"/>
      <c r="J14" s="112"/>
      <c r="K14" s="112" t="s">
        <v>77</v>
      </c>
      <c r="L14" s="112">
        <f t="shared" si="0"/>
        <v>500000</v>
      </c>
      <c r="M14" s="112"/>
    </row>
    <row r="15" spans="1:19" x14ac:dyDescent="0.25">
      <c r="A15" s="110">
        <v>8</v>
      </c>
      <c r="B15" s="111" t="s">
        <v>132</v>
      </c>
      <c r="C15" s="111" t="str">
        <f>[2]Sheet1!C11</f>
        <v>1400363426</v>
      </c>
      <c r="D15" s="111" t="str">
        <f>[2]Sheet1!F11</f>
        <v>Số 19, Nguyễn Huệ</v>
      </c>
      <c r="E15" s="62" t="str">
        <f>[2]Sheet1!E11</f>
        <v>Phường An Thạnh</v>
      </c>
      <c r="F15" s="112">
        <v>500000</v>
      </c>
      <c r="G15" s="112"/>
      <c r="H15" s="112"/>
      <c r="I15" s="112"/>
      <c r="J15" s="112"/>
      <c r="K15" s="112" t="s">
        <v>77</v>
      </c>
      <c r="L15" s="112">
        <f t="shared" si="0"/>
        <v>500000</v>
      </c>
      <c r="M15" s="112"/>
    </row>
    <row r="16" spans="1:19" x14ac:dyDescent="0.25">
      <c r="A16" s="110">
        <v>9</v>
      </c>
      <c r="B16" s="111" t="s">
        <v>133</v>
      </c>
      <c r="C16" s="111" t="str">
        <f>[2]Sheet1!C13</f>
        <v>1400398958</v>
      </c>
      <c r="D16" s="111" t="str">
        <f>[2]Sheet1!F13</f>
        <v>Số 103, Quốc lộ 30</v>
      </c>
      <c r="E16" s="62" t="str">
        <f>[2]Sheet1!E13</f>
        <v>Phường An Lộc</v>
      </c>
      <c r="F16" s="112">
        <v>500000</v>
      </c>
      <c r="G16" s="112"/>
      <c r="H16" s="112"/>
      <c r="I16" s="112"/>
      <c r="J16" s="112"/>
      <c r="K16" s="112" t="s">
        <v>77</v>
      </c>
      <c r="L16" s="112">
        <f t="shared" si="0"/>
        <v>500000</v>
      </c>
      <c r="M16" s="112"/>
    </row>
    <row r="17" spans="1:13" ht="36" x14ac:dyDescent="0.25">
      <c r="A17" s="110">
        <v>10</v>
      </c>
      <c r="B17" s="111" t="s">
        <v>134</v>
      </c>
      <c r="C17" s="111" t="str">
        <f>[2]Sheet1!C14</f>
        <v>1400382651</v>
      </c>
      <c r="D17" s="111" t="str">
        <f>[2]Sheet1!F14</f>
        <v>Số 84, đường Trần Hưng Đạo</v>
      </c>
      <c r="E17" s="62" t="str">
        <f>[2]Sheet1!E14</f>
        <v>Phường An Thạnh</v>
      </c>
      <c r="F17" s="112">
        <v>500000</v>
      </c>
      <c r="G17" s="112"/>
      <c r="H17" s="112"/>
      <c r="I17" s="112"/>
      <c r="J17" s="112"/>
      <c r="K17" s="112" t="s">
        <v>77</v>
      </c>
      <c r="L17" s="112">
        <f t="shared" si="0"/>
        <v>500000</v>
      </c>
      <c r="M17" s="112"/>
    </row>
    <row r="18" spans="1:13" ht="36" x14ac:dyDescent="0.25">
      <c r="A18" s="110">
        <v>11</v>
      </c>
      <c r="B18" s="111" t="s">
        <v>135</v>
      </c>
      <c r="C18" s="111" t="str">
        <f>[2]Sheet1!C17</f>
        <v>1400460589</v>
      </c>
      <c r="D18" s="111" t="str">
        <f>[2]Sheet1!F17</f>
        <v>Số 350, Trần Phú, Khóm An Lợi</v>
      </c>
      <c r="E18" s="62" t="str">
        <f>[2]Sheet1!E17</f>
        <v>Phường An Lộc</v>
      </c>
      <c r="F18" s="112">
        <v>500000</v>
      </c>
      <c r="G18" s="112"/>
      <c r="H18" s="112"/>
      <c r="I18" s="112"/>
      <c r="J18" s="112"/>
      <c r="K18" s="112" t="s">
        <v>77</v>
      </c>
      <c r="L18" s="112">
        <f t="shared" si="0"/>
        <v>500000</v>
      </c>
      <c r="M18" s="112"/>
    </row>
    <row r="19" spans="1:13" ht="36" x14ac:dyDescent="0.25">
      <c r="A19" s="110">
        <v>12</v>
      </c>
      <c r="B19" s="111" t="s">
        <v>136</v>
      </c>
      <c r="C19" s="111" t="str">
        <f>[2]Sheet1!C19</f>
        <v>1400460236</v>
      </c>
      <c r="D19" s="111" t="str">
        <f>[2]Sheet1!F19</f>
        <v>Số 133-135, Nguyễn Thị Minh Khai</v>
      </c>
      <c r="E19" s="62" t="str">
        <f>[2]Sheet1!E19</f>
        <v>Phường An Thạnh</v>
      </c>
      <c r="F19" s="112">
        <v>500000</v>
      </c>
      <c r="G19" s="112"/>
      <c r="H19" s="112"/>
      <c r="I19" s="112"/>
      <c r="J19" s="112"/>
      <c r="K19" s="112" t="s">
        <v>77</v>
      </c>
      <c r="L19" s="112">
        <f t="shared" si="0"/>
        <v>500000</v>
      </c>
      <c r="M19" s="112"/>
    </row>
    <row r="20" spans="1:13" ht="36" x14ac:dyDescent="0.25">
      <c r="A20" s="110">
        <v>13</v>
      </c>
      <c r="B20" s="111" t="s">
        <v>137</v>
      </c>
      <c r="C20" s="111" t="str">
        <f>[2]Sheet1!C20</f>
        <v>1400397390</v>
      </c>
      <c r="D20" s="111" t="str">
        <f>[2]Sheet1!F20</f>
        <v>Số 366, khóm An Thạnh A</v>
      </c>
      <c r="E20" s="62" t="str">
        <f>[2]Sheet1!E20</f>
        <v>Phường An Lộc</v>
      </c>
      <c r="F20" s="112">
        <v>500000</v>
      </c>
      <c r="G20" s="112"/>
      <c r="H20" s="112"/>
      <c r="I20" s="112"/>
      <c r="J20" s="112"/>
      <c r="K20" s="112" t="s">
        <v>77</v>
      </c>
      <c r="L20" s="112">
        <f t="shared" si="0"/>
        <v>500000</v>
      </c>
      <c r="M20" s="112"/>
    </row>
    <row r="21" spans="1:13" ht="36" x14ac:dyDescent="0.25">
      <c r="A21" s="110">
        <v>14</v>
      </c>
      <c r="B21" s="111" t="s">
        <v>138</v>
      </c>
      <c r="C21" s="111" t="str">
        <f>[2]Sheet1!C21</f>
        <v>1400461663</v>
      </c>
      <c r="D21" s="111" t="str">
        <f>[2]Sheet1!F21</f>
        <v>Đường Nguyễn Huệ, Khóm 5</v>
      </c>
      <c r="E21" s="62" t="str">
        <f>[2]Sheet1!E21</f>
        <v>Phường An Thạnh</v>
      </c>
      <c r="F21" s="112">
        <v>500000</v>
      </c>
      <c r="G21" s="112"/>
      <c r="H21" s="112"/>
      <c r="I21" s="112"/>
      <c r="J21" s="112"/>
      <c r="K21" s="112" t="s">
        <v>77</v>
      </c>
      <c r="L21" s="112">
        <f t="shared" si="0"/>
        <v>500000</v>
      </c>
      <c r="M21" s="112"/>
    </row>
    <row r="22" spans="1:13" ht="36" x14ac:dyDescent="0.25">
      <c r="A22" s="110">
        <v>15</v>
      </c>
      <c r="B22" s="111" t="s">
        <v>139</v>
      </c>
      <c r="C22" s="111" t="str">
        <f>[2]Sheet1!C22</f>
        <v>1400461656</v>
      </c>
      <c r="D22" s="111" t="str">
        <f>[2]Sheet1!F22</f>
        <v>đường Hùng Vương, khóm An Lợi</v>
      </c>
      <c r="E22" s="62" t="str">
        <f>[2]Sheet1!E22</f>
        <v>Phường An Lộc</v>
      </c>
      <c r="F22" s="112">
        <v>500000</v>
      </c>
      <c r="G22" s="112"/>
      <c r="H22" s="112"/>
      <c r="I22" s="112"/>
      <c r="J22" s="112"/>
      <c r="K22" s="112" t="s">
        <v>77</v>
      </c>
      <c r="L22" s="112">
        <f t="shared" si="0"/>
        <v>500000</v>
      </c>
      <c r="M22" s="112"/>
    </row>
    <row r="23" spans="1:13" x14ac:dyDescent="0.25">
      <c r="A23" s="110">
        <v>16</v>
      </c>
      <c r="B23" s="111" t="s">
        <v>140</v>
      </c>
      <c r="C23" s="111" t="str">
        <f>[2]Sheet1!C26</f>
        <v>1400462988</v>
      </c>
      <c r="D23" s="111" t="str">
        <f>[2]Sheet1!F26</f>
        <v>Số 73, Hùng Vương</v>
      </c>
      <c r="E23" s="62" t="str">
        <f>[2]Sheet1!E26</f>
        <v>Phường An Thạnh</v>
      </c>
      <c r="F23" s="112">
        <v>500000</v>
      </c>
      <c r="G23" s="112"/>
      <c r="H23" s="112"/>
      <c r="I23" s="112"/>
      <c r="J23" s="112"/>
      <c r="K23" s="112" t="s">
        <v>77</v>
      </c>
      <c r="L23" s="112">
        <f t="shared" si="0"/>
        <v>500000</v>
      </c>
      <c r="M23" s="112"/>
    </row>
    <row r="24" spans="1:13" x14ac:dyDescent="0.25">
      <c r="A24" s="110">
        <v>17</v>
      </c>
      <c r="B24" s="111" t="s">
        <v>141</v>
      </c>
      <c r="C24" s="111" t="str">
        <f>[2]Sheet1!C28</f>
        <v>1400101188</v>
      </c>
      <c r="D24" s="111" t="str">
        <f>[2]Sheet1!F28</f>
        <v>Đường Lê Lợi, Khóm 2</v>
      </c>
      <c r="E24" s="62" t="str">
        <f>[2]Sheet1!E28</f>
        <v>Phường An Thạnh</v>
      </c>
      <c r="F24" s="112">
        <v>500000</v>
      </c>
      <c r="G24" s="112"/>
      <c r="H24" s="112"/>
      <c r="I24" s="112"/>
      <c r="J24" s="112"/>
      <c r="K24" s="112" t="s">
        <v>77</v>
      </c>
      <c r="L24" s="112">
        <f t="shared" si="0"/>
        <v>500000</v>
      </c>
      <c r="M24" s="112"/>
    </row>
    <row r="25" spans="1:13" ht="36" x14ac:dyDescent="0.25">
      <c r="A25" s="110">
        <v>18</v>
      </c>
      <c r="B25" s="111" t="s">
        <v>142</v>
      </c>
      <c r="C25" s="111" t="str">
        <f>[2]Sheet1!C31</f>
        <v>1400483931</v>
      </c>
      <c r="D25" s="111" t="str">
        <f>[2]Sheet1!F31</f>
        <v>Quốc lộ 30, khóm An Thạnh A</v>
      </c>
      <c r="E25" s="62" t="str">
        <f>[2]Sheet1!E31</f>
        <v>Phường An Lộc</v>
      </c>
      <c r="F25" s="112">
        <v>500000</v>
      </c>
      <c r="G25" s="112"/>
      <c r="H25" s="112"/>
      <c r="I25" s="112"/>
      <c r="J25" s="112"/>
      <c r="K25" s="112" t="s">
        <v>77</v>
      </c>
      <c r="L25" s="112">
        <f t="shared" si="0"/>
        <v>500000</v>
      </c>
      <c r="M25" s="112"/>
    </row>
    <row r="26" spans="1:13" x14ac:dyDescent="0.25">
      <c r="A26" s="110">
        <v>19</v>
      </c>
      <c r="B26" s="111" t="s">
        <v>143</v>
      </c>
      <c r="C26" s="111" t="str">
        <f>[2]Sheet1!C32</f>
        <v>1400497878</v>
      </c>
      <c r="D26" s="111" t="str">
        <f>[2]Sheet1!F32</f>
        <v>Số 32, Phan Bội Châu</v>
      </c>
      <c r="E26" s="62" t="str">
        <f>[2]Sheet1!E32</f>
        <v>Phường An Thạnh</v>
      </c>
      <c r="F26" s="112">
        <v>500000</v>
      </c>
      <c r="G26" s="112"/>
      <c r="H26" s="112"/>
      <c r="I26" s="112"/>
      <c r="J26" s="112"/>
      <c r="K26" s="112" t="s">
        <v>77</v>
      </c>
      <c r="L26" s="112">
        <f t="shared" si="0"/>
        <v>500000</v>
      </c>
      <c r="M26" s="112"/>
    </row>
    <row r="27" spans="1:13" x14ac:dyDescent="0.25">
      <c r="A27" s="110">
        <v>20</v>
      </c>
      <c r="B27" s="111" t="s">
        <v>144</v>
      </c>
      <c r="C27" s="111" t="str">
        <f>[2]Sheet1!C35</f>
        <v>1400525564</v>
      </c>
      <c r="D27" s="111" t="str">
        <f>[2]Sheet1!F35</f>
        <v>Tổ 11, ấp Tân Hoà Thuận</v>
      </c>
      <c r="E27" s="62" t="str">
        <f>[2]Sheet1!E35</f>
        <v>Xã Tân Hội</v>
      </c>
      <c r="F27" s="112">
        <v>500000</v>
      </c>
      <c r="G27" s="112"/>
      <c r="H27" s="112"/>
      <c r="I27" s="112"/>
      <c r="J27" s="112"/>
      <c r="K27" s="112" t="s">
        <v>77</v>
      </c>
      <c r="L27" s="112">
        <f t="shared" si="0"/>
        <v>500000</v>
      </c>
      <c r="M27" s="112"/>
    </row>
    <row r="28" spans="1:13" ht="36" x14ac:dyDescent="0.25">
      <c r="A28" s="110">
        <v>21</v>
      </c>
      <c r="B28" s="111" t="s">
        <v>145</v>
      </c>
      <c r="C28" s="111" t="str">
        <f>[2]Sheet1!C36</f>
        <v>1400535837</v>
      </c>
      <c r="D28" s="111" t="str">
        <f>[2]Sheet1!F36</f>
        <v>Số 39, Đường Lê Lợi</v>
      </c>
      <c r="E28" s="62" t="str">
        <f>[2]Sheet1!E36</f>
        <v>Phường An Thạnh</v>
      </c>
      <c r="F28" s="112">
        <v>500000</v>
      </c>
      <c r="G28" s="112"/>
      <c r="H28" s="112"/>
      <c r="I28" s="112"/>
      <c r="J28" s="112"/>
      <c r="K28" s="112" t="s">
        <v>77</v>
      </c>
      <c r="L28" s="112">
        <f t="shared" si="0"/>
        <v>500000</v>
      </c>
      <c r="M28" s="112"/>
    </row>
    <row r="29" spans="1:13" ht="36" x14ac:dyDescent="0.25">
      <c r="A29" s="110">
        <v>22</v>
      </c>
      <c r="B29" s="111" t="s">
        <v>146</v>
      </c>
      <c r="C29" s="111" t="str">
        <f>[2]Sheet1!C37</f>
        <v>1400564732</v>
      </c>
      <c r="D29" s="111" t="str">
        <f>[2]Sheet1!F37</f>
        <v>Tổ 8, Ấp An Lộc</v>
      </c>
      <c r="E29" s="62" t="str">
        <f>[2]Sheet1!E37</f>
        <v>Phường An Bình A</v>
      </c>
      <c r="F29" s="112">
        <v>500000</v>
      </c>
      <c r="G29" s="112"/>
      <c r="H29" s="112"/>
      <c r="I29" s="112"/>
      <c r="J29" s="112"/>
      <c r="K29" s="112" t="s">
        <v>77</v>
      </c>
      <c r="L29" s="112">
        <f t="shared" si="0"/>
        <v>500000</v>
      </c>
      <c r="M29" s="112"/>
    </row>
    <row r="30" spans="1:13" x14ac:dyDescent="0.25">
      <c r="A30" s="110">
        <v>23</v>
      </c>
      <c r="B30" s="111" t="s">
        <v>147</v>
      </c>
      <c r="C30" s="111" t="str">
        <f>[2]Sheet1!C42</f>
        <v>1400625463</v>
      </c>
      <c r="D30" s="111" t="str">
        <f>[2]Sheet1!F42</f>
        <v>Số 59, ấp 1</v>
      </c>
      <c r="E30" s="62" t="str">
        <f>[2]Sheet1!E42</f>
        <v>Phường An Bình B</v>
      </c>
      <c r="F30" s="112">
        <v>500000</v>
      </c>
      <c r="G30" s="112"/>
      <c r="H30" s="112"/>
      <c r="I30" s="112"/>
      <c r="J30" s="112"/>
      <c r="K30" s="112" t="s">
        <v>77</v>
      </c>
      <c r="L30" s="112">
        <f t="shared" si="0"/>
        <v>500000</v>
      </c>
      <c r="M30" s="112"/>
    </row>
    <row r="31" spans="1:13" x14ac:dyDescent="0.25">
      <c r="A31" s="110">
        <v>24</v>
      </c>
      <c r="B31" s="111" t="s">
        <v>148</v>
      </c>
      <c r="C31" s="111" t="str">
        <f>[2]Sheet1!C43</f>
        <v>1400624300</v>
      </c>
      <c r="D31" s="111" t="str">
        <f>[2]Sheet1!F43</f>
        <v>Quốc lộ 30</v>
      </c>
      <c r="E31" s="62" t="str">
        <f>[2]Sheet1!E43</f>
        <v>Phường An Lộc</v>
      </c>
      <c r="F31" s="112">
        <v>500000</v>
      </c>
      <c r="G31" s="112"/>
      <c r="H31" s="112"/>
      <c r="I31" s="112"/>
      <c r="J31" s="112"/>
      <c r="K31" s="112" t="s">
        <v>77</v>
      </c>
      <c r="L31" s="112">
        <f t="shared" si="0"/>
        <v>500000</v>
      </c>
      <c r="M31" s="112"/>
    </row>
    <row r="32" spans="1:13" ht="36" x14ac:dyDescent="0.25">
      <c r="A32" s="110">
        <v>25</v>
      </c>
      <c r="B32" s="111" t="s">
        <v>149</v>
      </c>
      <c r="C32" s="111" t="str">
        <f>[2]Sheet1!C44</f>
        <v>1400632982</v>
      </c>
      <c r="D32" s="111" t="str">
        <f>[2]Sheet1!F44</f>
        <v>Cụm Công nghiệp An Lộc, ấp An Lộc</v>
      </c>
      <c r="E32" s="62" t="str">
        <f>[2]Sheet1!E44</f>
        <v>Phường An Bình A</v>
      </c>
      <c r="F32" s="112">
        <v>500000</v>
      </c>
      <c r="G32" s="112"/>
      <c r="H32" s="112"/>
      <c r="I32" s="112"/>
      <c r="J32" s="112"/>
      <c r="K32" s="112" t="s">
        <v>77</v>
      </c>
      <c r="L32" s="112">
        <f t="shared" si="0"/>
        <v>500000</v>
      </c>
      <c r="M32" s="112"/>
    </row>
    <row r="33" spans="1:13" x14ac:dyDescent="0.25">
      <c r="A33" s="110">
        <v>26</v>
      </c>
      <c r="B33" s="111" t="s">
        <v>150</v>
      </c>
      <c r="C33" s="111" t="str">
        <f>[2]Sheet1!C45</f>
        <v>1400635510</v>
      </c>
      <c r="D33" s="111" t="str">
        <f>[2]Sheet1!F45</f>
        <v>Ấp Bình Hòa</v>
      </c>
      <c r="E33" s="62" t="str">
        <f>[2]Sheet1!E45</f>
        <v>Xã Bình Thạnh</v>
      </c>
      <c r="F33" s="112">
        <v>500000</v>
      </c>
      <c r="G33" s="112"/>
      <c r="H33" s="112"/>
      <c r="I33" s="112"/>
      <c r="J33" s="112"/>
      <c r="K33" s="112" t="s">
        <v>77</v>
      </c>
      <c r="L33" s="112">
        <f t="shared" si="0"/>
        <v>500000</v>
      </c>
      <c r="M33" s="112"/>
    </row>
    <row r="34" spans="1:13" ht="36" x14ac:dyDescent="0.25">
      <c r="A34" s="110">
        <v>27</v>
      </c>
      <c r="B34" s="111" t="s">
        <v>151</v>
      </c>
      <c r="C34" s="111" t="str">
        <f>[2]Sheet1!C49</f>
        <v>1400656119</v>
      </c>
      <c r="D34" s="111" t="str">
        <f>[2]Sheet1!F49</f>
        <v>Đường Hùng Vương</v>
      </c>
      <c r="E34" s="62" t="str">
        <f>[2]Sheet1!E49</f>
        <v>Phường An Thạnh</v>
      </c>
      <c r="F34" s="112">
        <v>500000</v>
      </c>
      <c r="G34" s="112"/>
      <c r="H34" s="112"/>
      <c r="I34" s="112"/>
      <c r="J34" s="112"/>
      <c r="K34" s="112" t="s">
        <v>77</v>
      </c>
      <c r="L34" s="112">
        <f t="shared" si="0"/>
        <v>500000</v>
      </c>
      <c r="M34" s="112"/>
    </row>
    <row r="35" spans="1:13" ht="36" x14ac:dyDescent="0.25">
      <c r="A35" s="110">
        <v>28</v>
      </c>
      <c r="B35" s="111" t="s">
        <v>152</v>
      </c>
      <c r="C35" s="111" t="str">
        <f>[2]Sheet1!C51</f>
        <v>1400675841</v>
      </c>
      <c r="D35" s="111" t="str">
        <f>[2]Sheet1!F51</f>
        <v>Số 6-8, Kim Đồng, Khóm 4</v>
      </c>
      <c r="E35" s="62" t="str">
        <f>[2]Sheet1!E51</f>
        <v>Phường An Thạnh</v>
      </c>
      <c r="F35" s="112">
        <v>500000</v>
      </c>
      <c r="G35" s="112"/>
      <c r="H35" s="112"/>
      <c r="I35" s="112"/>
      <c r="J35" s="112"/>
      <c r="K35" s="112" t="s">
        <v>77</v>
      </c>
      <c r="L35" s="112">
        <f t="shared" si="0"/>
        <v>500000</v>
      </c>
      <c r="M35" s="112"/>
    </row>
    <row r="36" spans="1:13" ht="36" x14ac:dyDescent="0.25">
      <c r="A36" s="110">
        <v>29</v>
      </c>
      <c r="B36" s="111" t="s">
        <v>153</v>
      </c>
      <c r="C36" s="111" t="str">
        <f>[2]Sheet1!C89</f>
        <v>1401079295</v>
      </c>
      <c r="D36" s="111" t="str">
        <f>[2]Sheet1!F89</f>
        <v>Quốc lộ 30, Ấp Bình Hưng</v>
      </c>
      <c r="E36" s="62" t="str">
        <f>[2]Sheet1!E89</f>
        <v>Xã Bình Thạnh</v>
      </c>
      <c r="F36" s="112">
        <v>500000</v>
      </c>
      <c r="G36" s="112"/>
      <c r="H36" s="112"/>
      <c r="I36" s="112"/>
      <c r="J36" s="112"/>
      <c r="K36" s="112" t="s">
        <v>77</v>
      </c>
      <c r="L36" s="112">
        <f t="shared" ref="L36:L51" si="1">F36</f>
        <v>500000</v>
      </c>
      <c r="M36" s="112"/>
    </row>
    <row r="37" spans="1:13" x14ac:dyDescent="0.25">
      <c r="A37" s="110">
        <v>30</v>
      </c>
      <c r="B37" s="111" t="s">
        <v>154</v>
      </c>
      <c r="C37" s="111" t="str">
        <f>[2]Sheet1!C92</f>
        <v>1400105513-001</v>
      </c>
      <c r="D37" s="111" t="str">
        <f>[2]Sheet1!F92</f>
        <v>Quốc lộ 30, khóm An Hoà</v>
      </c>
      <c r="E37" s="62" t="str">
        <f>[2]Sheet1!E92</f>
        <v>Phường An Bình A</v>
      </c>
      <c r="F37" s="112">
        <v>500000</v>
      </c>
      <c r="G37" s="112"/>
      <c r="H37" s="112"/>
      <c r="I37" s="112"/>
      <c r="J37" s="112"/>
      <c r="K37" s="112" t="s">
        <v>77</v>
      </c>
      <c r="L37" s="112">
        <f t="shared" si="1"/>
        <v>500000</v>
      </c>
      <c r="M37" s="112"/>
    </row>
    <row r="38" spans="1:13" ht="36" x14ac:dyDescent="0.25">
      <c r="A38" s="110">
        <v>31</v>
      </c>
      <c r="B38" s="111" t="s">
        <v>155</v>
      </c>
      <c r="C38" s="111" t="str">
        <f>[2]Sheet1!C93</f>
        <v>0305128149-002</v>
      </c>
      <c r="D38" s="111" t="str">
        <f>[2]Sheet1!F93</f>
        <v>Số 19, Lê Lợi</v>
      </c>
      <c r="E38" s="62" t="str">
        <f>[2]Sheet1!E93</f>
        <v>Phường An Thạnh</v>
      </c>
      <c r="F38" s="112">
        <v>500000</v>
      </c>
      <c r="G38" s="112"/>
      <c r="H38" s="112"/>
      <c r="I38" s="112"/>
      <c r="J38" s="112"/>
      <c r="K38" s="112" t="s">
        <v>77</v>
      </c>
      <c r="L38" s="112">
        <f t="shared" si="1"/>
        <v>500000</v>
      </c>
      <c r="M38" s="112"/>
    </row>
    <row r="39" spans="1:13" ht="36" x14ac:dyDescent="0.25">
      <c r="A39" s="110">
        <v>32</v>
      </c>
      <c r="B39" s="111" t="s">
        <v>156</v>
      </c>
      <c r="C39" s="111" t="str">
        <f>[2]Sheet1!C99</f>
        <v>1401265774</v>
      </c>
      <c r="D39" s="111" t="str">
        <f>[2]Sheet1!F99</f>
        <v>Quốc lộ 30, khóm An Thạnh B</v>
      </c>
      <c r="E39" s="62" t="str">
        <f>[2]Sheet1!E99</f>
        <v>Phường An Lộc</v>
      </c>
      <c r="F39" s="112">
        <v>500000</v>
      </c>
      <c r="G39" s="112"/>
      <c r="H39" s="112"/>
      <c r="I39" s="112"/>
      <c r="J39" s="112"/>
      <c r="K39" s="112" t="s">
        <v>77</v>
      </c>
      <c r="L39" s="112">
        <f t="shared" si="1"/>
        <v>500000</v>
      </c>
      <c r="M39" s="112"/>
    </row>
    <row r="40" spans="1:13" ht="36" x14ac:dyDescent="0.25">
      <c r="A40" s="110">
        <v>33</v>
      </c>
      <c r="B40" s="111" t="s">
        <v>157</v>
      </c>
      <c r="C40" s="111" t="str">
        <f>[2]Sheet1!C100</f>
        <v>1401288316</v>
      </c>
      <c r="D40" s="111" t="str">
        <f>[2]Sheet1!F100</f>
        <v>Khóm Sở Thượng</v>
      </c>
      <c r="E40" s="62" t="str">
        <f>[2]Sheet1!E100</f>
        <v>Phường An Lạc</v>
      </c>
      <c r="F40" s="112">
        <v>500000</v>
      </c>
      <c r="G40" s="112"/>
      <c r="H40" s="112"/>
      <c r="I40" s="112"/>
      <c r="J40" s="112"/>
      <c r="K40" s="112" t="s">
        <v>77</v>
      </c>
      <c r="L40" s="112">
        <f t="shared" si="1"/>
        <v>500000</v>
      </c>
      <c r="M40" s="112"/>
    </row>
    <row r="41" spans="1:13" x14ac:dyDescent="0.25">
      <c r="A41" s="110">
        <v>34</v>
      </c>
      <c r="B41" s="111" t="s">
        <v>158</v>
      </c>
      <c r="C41" s="111" t="str">
        <f>[2]Sheet1!C101</f>
        <v>1401303902</v>
      </c>
      <c r="D41" s="111" t="str">
        <f>[2]Sheet1!F101</f>
        <v>Khóm sở Thượng</v>
      </c>
      <c r="E41" s="62" t="str">
        <f>[2]Sheet1!E101</f>
        <v>Phường An Lạc</v>
      </c>
      <c r="F41" s="112">
        <v>500000</v>
      </c>
      <c r="G41" s="112"/>
      <c r="H41" s="112"/>
      <c r="I41" s="112"/>
      <c r="J41" s="112"/>
      <c r="K41" s="112" t="s">
        <v>77</v>
      </c>
      <c r="L41" s="112">
        <f t="shared" si="1"/>
        <v>500000</v>
      </c>
      <c r="M41" s="112"/>
    </row>
    <row r="42" spans="1:13" ht="36" x14ac:dyDescent="0.25">
      <c r="A42" s="110">
        <v>35</v>
      </c>
      <c r="B42" s="111" t="s">
        <v>159</v>
      </c>
      <c r="C42" s="111" t="str">
        <f>[2]Sheet1!C103</f>
        <v>1401331480</v>
      </c>
      <c r="D42" s="111" t="str">
        <f>[2]Sheet1!F103</f>
        <v>Số 106, Trần Hưng Đạo, khóm 2</v>
      </c>
      <c r="E42" s="62" t="str">
        <f>[2]Sheet1!E103</f>
        <v>Phường An Thạnh</v>
      </c>
      <c r="F42" s="112">
        <v>500000</v>
      </c>
      <c r="G42" s="112"/>
      <c r="H42" s="112"/>
      <c r="I42" s="112"/>
      <c r="J42" s="112"/>
      <c r="K42" s="112" t="s">
        <v>77</v>
      </c>
      <c r="L42" s="112">
        <f t="shared" si="1"/>
        <v>500000</v>
      </c>
      <c r="M42" s="112"/>
    </row>
    <row r="43" spans="1:13" x14ac:dyDescent="0.25">
      <c r="A43" s="110">
        <v>36</v>
      </c>
      <c r="B43" s="111" t="s">
        <v>160</v>
      </c>
      <c r="C43" s="111" t="str">
        <f>[2]Sheet1!C104</f>
        <v>1401323137</v>
      </c>
      <c r="D43" s="111" t="str">
        <f>[2]Sheet1!F104</f>
        <v>Tổ 12, Khóm An Phước</v>
      </c>
      <c r="E43" s="62" t="str">
        <f>[2]Sheet1!E104</f>
        <v>Phường An Bình A</v>
      </c>
      <c r="F43" s="112">
        <v>500000</v>
      </c>
      <c r="G43" s="112"/>
      <c r="H43" s="112"/>
      <c r="I43" s="112"/>
      <c r="J43" s="112"/>
      <c r="K43" s="112" t="s">
        <v>77</v>
      </c>
      <c r="L43" s="112">
        <f t="shared" si="1"/>
        <v>500000</v>
      </c>
      <c r="M43" s="112"/>
    </row>
    <row r="44" spans="1:13" x14ac:dyDescent="0.25">
      <c r="A44" s="110">
        <v>37</v>
      </c>
      <c r="B44" s="111" t="s">
        <v>161</v>
      </c>
      <c r="C44" s="111" t="str">
        <f>[2]Sheet1!C109</f>
        <v>1401392349</v>
      </c>
      <c r="D44" s="111" t="str">
        <f>[2]Sheet1!F109</f>
        <v>Khóm 4</v>
      </c>
      <c r="E44" s="62" t="str">
        <f>[2]Sheet1!E109</f>
        <v>Phường An Thạnh</v>
      </c>
      <c r="F44" s="112">
        <v>500000</v>
      </c>
      <c r="G44" s="112"/>
      <c r="H44" s="112"/>
      <c r="I44" s="112"/>
      <c r="J44" s="112"/>
      <c r="K44" s="112" t="s">
        <v>77</v>
      </c>
      <c r="L44" s="112">
        <f t="shared" si="1"/>
        <v>500000</v>
      </c>
      <c r="M44" s="112"/>
    </row>
    <row r="45" spans="1:13" ht="36" x14ac:dyDescent="0.25">
      <c r="A45" s="110">
        <v>38</v>
      </c>
      <c r="B45" s="111" t="s">
        <v>162</v>
      </c>
      <c r="C45" s="111" t="str">
        <f>[2]Sheet1!C110</f>
        <v>1401407059</v>
      </c>
      <c r="D45" s="111" t="str">
        <f>[2]Sheet1!F110</f>
        <v>Số 111, Trương Định, khóm 1</v>
      </c>
      <c r="E45" s="62" t="str">
        <f>[2]Sheet1!E110</f>
        <v>Phường An Thạnh</v>
      </c>
      <c r="F45" s="112">
        <v>500000</v>
      </c>
      <c r="G45" s="112"/>
      <c r="H45" s="112"/>
      <c r="I45" s="112"/>
      <c r="J45" s="112"/>
      <c r="K45" s="112" t="s">
        <v>77</v>
      </c>
      <c r="L45" s="112">
        <f t="shared" si="1"/>
        <v>500000</v>
      </c>
      <c r="M45" s="112"/>
    </row>
    <row r="46" spans="1:13" ht="36" x14ac:dyDescent="0.25">
      <c r="A46" s="110">
        <v>39</v>
      </c>
      <c r="B46" s="111" t="s">
        <v>163</v>
      </c>
      <c r="C46" s="111" t="str">
        <f>[2]Sheet1!C113</f>
        <v>1401453464</v>
      </c>
      <c r="D46" s="111" t="str">
        <f>[2]Sheet1!F113</f>
        <v>Số 08, Trương Định, Khóm 2</v>
      </c>
      <c r="E46" s="62" t="str">
        <f>[2]Sheet1!E113</f>
        <v>Phường An Thạnh</v>
      </c>
      <c r="F46" s="112">
        <v>500000</v>
      </c>
      <c r="G46" s="112"/>
      <c r="H46" s="112"/>
      <c r="I46" s="112"/>
      <c r="J46" s="112"/>
      <c r="K46" s="112" t="s">
        <v>77</v>
      </c>
      <c r="L46" s="112">
        <f t="shared" si="1"/>
        <v>500000</v>
      </c>
      <c r="M46" s="112"/>
    </row>
    <row r="47" spans="1:13" ht="36" x14ac:dyDescent="0.25">
      <c r="A47" s="110">
        <v>40</v>
      </c>
      <c r="B47" s="111" t="s">
        <v>164</v>
      </c>
      <c r="C47" s="111" t="str">
        <f>[2]Sheet1!C119</f>
        <v>1401717533</v>
      </c>
      <c r="D47" s="111" t="str">
        <f>[2]Sheet1!F119</f>
        <v>Số 139, đường Trần Hưng Đạo, khóm 4</v>
      </c>
      <c r="E47" s="62" t="str">
        <f>[2]Sheet1!E119</f>
        <v>Phường An Thạnh</v>
      </c>
      <c r="F47" s="112">
        <v>500000</v>
      </c>
      <c r="G47" s="112"/>
      <c r="H47" s="112"/>
      <c r="I47" s="112"/>
      <c r="J47" s="112"/>
      <c r="K47" s="112" t="s">
        <v>77</v>
      </c>
      <c r="L47" s="112">
        <f t="shared" si="1"/>
        <v>500000</v>
      </c>
      <c r="M47" s="112"/>
    </row>
    <row r="48" spans="1:13" ht="36" x14ac:dyDescent="0.25">
      <c r="A48" s="110">
        <v>41</v>
      </c>
      <c r="B48" s="111" t="s">
        <v>165</v>
      </c>
      <c r="C48" s="111" t="str">
        <f>[2]Sheet1!C120</f>
        <v>1401753676</v>
      </c>
      <c r="D48" s="111" t="str">
        <f>[2]Sheet1!F120</f>
        <v>Số 25, Đường Lê Lợi</v>
      </c>
      <c r="E48" s="62" t="str">
        <f>[2]Sheet1!E120</f>
        <v>Phường An Thạnh</v>
      </c>
      <c r="F48" s="112">
        <v>500000</v>
      </c>
      <c r="G48" s="112"/>
      <c r="H48" s="112"/>
      <c r="I48" s="112"/>
      <c r="J48" s="112"/>
      <c r="K48" s="112" t="s">
        <v>77</v>
      </c>
      <c r="L48" s="112">
        <f t="shared" si="1"/>
        <v>500000</v>
      </c>
      <c r="M48" s="112"/>
    </row>
    <row r="49" spans="1:13" x14ac:dyDescent="0.25">
      <c r="A49" s="110">
        <v>42</v>
      </c>
      <c r="B49" s="111" t="s">
        <v>166</v>
      </c>
      <c r="C49" s="111" t="str">
        <f>[2]Sheet1!C123</f>
        <v>1401871817</v>
      </c>
      <c r="D49" s="111" t="str">
        <f>[2]Sheet1!F123</f>
        <v>Đường Lê Thị Hồng Gấm</v>
      </c>
      <c r="E49" s="62" t="str">
        <f>[2]Sheet1!E123</f>
        <v>Phường An Thạnh</v>
      </c>
      <c r="F49" s="112">
        <v>500000</v>
      </c>
      <c r="G49" s="112"/>
      <c r="H49" s="112"/>
      <c r="I49" s="112"/>
      <c r="J49" s="112"/>
      <c r="K49" s="112" t="s">
        <v>77</v>
      </c>
      <c r="L49" s="112">
        <f t="shared" si="1"/>
        <v>500000</v>
      </c>
      <c r="M49" s="112"/>
    </row>
    <row r="50" spans="1:13" ht="36" x14ac:dyDescent="0.25">
      <c r="A50" s="110">
        <v>43</v>
      </c>
      <c r="B50" s="111" t="s">
        <v>167</v>
      </c>
      <c r="C50" s="111" t="str">
        <f>[2]Sheet1!C124</f>
        <v>1401883298</v>
      </c>
      <c r="D50" s="111" t="str">
        <f>[2]Sheet1!F124</f>
        <v>Đường Nguyễn Huệ</v>
      </c>
      <c r="E50" s="62" t="str">
        <f>[2]Sheet1!E124</f>
        <v>Phường An Thạnh</v>
      </c>
      <c r="F50" s="112">
        <v>500000</v>
      </c>
      <c r="G50" s="112"/>
      <c r="H50" s="112"/>
      <c r="I50" s="112"/>
      <c r="J50" s="112"/>
      <c r="K50" s="112" t="s">
        <v>77</v>
      </c>
      <c r="L50" s="112">
        <f t="shared" si="1"/>
        <v>500000</v>
      </c>
      <c r="M50" s="112"/>
    </row>
    <row r="51" spans="1:13" ht="36" x14ac:dyDescent="0.25">
      <c r="A51" s="110">
        <v>44</v>
      </c>
      <c r="B51" s="111" t="s">
        <v>168</v>
      </c>
      <c r="C51" s="111" t="str">
        <f>[2]Sheet1!C127</f>
        <v>1401896635</v>
      </c>
      <c r="D51" s="111" t="str">
        <f>[2]Sheet1!F127</f>
        <v>Số 288, Võ Thị Sáu, Khóm 5</v>
      </c>
      <c r="E51" s="62" t="str">
        <f>[2]Sheet1!E127</f>
        <v>Phường An Thạnh</v>
      </c>
      <c r="F51" s="112">
        <v>500000</v>
      </c>
      <c r="G51" s="112"/>
      <c r="H51" s="112"/>
      <c r="I51" s="112"/>
      <c r="J51" s="112"/>
      <c r="K51" s="112" t="s">
        <v>77</v>
      </c>
      <c r="L51" s="112">
        <f t="shared" si="1"/>
        <v>500000</v>
      </c>
      <c r="M51" s="112"/>
    </row>
    <row r="52" spans="1:13" ht="36" x14ac:dyDescent="0.25">
      <c r="A52" s="110">
        <v>45</v>
      </c>
      <c r="B52" s="111" t="s">
        <v>169</v>
      </c>
      <c r="C52" s="111" t="str">
        <f>[2]Sheet1!C129</f>
        <v>1401917451</v>
      </c>
      <c r="D52" s="111" t="str">
        <f>[2]Sheet1!F129</f>
        <v>Số 31, đường Nguyễn Trãi, khóm 2</v>
      </c>
      <c r="E52" s="62" t="str">
        <f>[2]Sheet1!E129</f>
        <v>Phường An Thạnh</v>
      </c>
      <c r="F52" s="112">
        <v>500000</v>
      </c>
      <c r="G52" s="112"/>
      <c r="H52" s="112"/>
      <c r="I52" s="112"/>
      <c r="J52" s="112"/>
      <c r="K52" s="112" t="s">
        <v>77</v>
      </c>
      <c r="L52" s="112">
        <f t="shared" ref="L52:L81" si="2">F52</f>
        <v>500000</v>
      </c>
      <c r="M52" s="112"/>
    </row>
    <row r="53" spans="1:13" x14ac:dyDescent="0.25">
      <c r="A53" s="110">
        <v>46</v>
      </c>
      <c r="B53" s="111" t="s">
        <v>170</v>
      </c>
      <c r="C53" s="111" t="str">
        <f>[2]Sheet1!C130</f>
        <v>1401917892</v>
      </c>
      <c r="D53" s="111" t="str">
        <f>[2]Sheet1!F130</f>
        <v>Số 32, Lê Lợi, khóm 2</v>
      </c>
      <c r="E53" s="62" t="str">
        <f>[2]Sheet1!E130</f>
        <v>Phường An Thạnh</v>
      </c>
      <c r="F53" s="112">
        <v>500000</v>
      </c>
      <c r="G53" s="112"/>
      <c r="H53" s="112"/>
      <c r="I53" s="112"/>
      <c r="J53" s="112"/>
      <c r="K53" s="112" t="s">
        <v>77</v>
      </c>
      <c r="L53" s="112">
        <f t="shared" si="2"/>
        <v>500000</v>
      </c>
      <c r="M53" s="112"/>
    </row>
    <row r="54" spans="1:13" ht="36" x14ac:dyDescent="0.25">
      <c r="A54" s="110">
        <v>47</v>
      </c>
      <c r="B54" s="111" t="s">
        <v>171</v>
      </c>
      <c r="C54" s="111" t="str">
        <f>[2]Sheet1!C131</f>
        <v>1401918631</v>
      </c>
      <c r="D54" s="111" t="str">
        <f>[2]Sheet1!F131</f>
        <v>Số 38, Lê Lợi, Khóm 2</v>
      </c>
      <c r="E54" s="62" t="str">
        <f>[2]Sheet1!E131</f>
        <v>Phường An Thạnh</v>
      </c>
      <c r="F54" s="112">
        <v>500000</v>
      </c>
      <c r="G54" s="112"/>
      <c r="H54" s="112"/>
      <c r="I54" s="112"/>
      <c r="J54" s="112"/>
      <c r="K54" s="112" t="s">
        <v>77</v>
      </c>
      <c r="L54" s="112">
        <f t="shared" si="2"/>
        <v>500000</v>
      </c>
      <c r="M54" s="112"/>
    </row>
    <row r="55" spans="1:13" ht="36" x14ac:dyDescent="0.25">
      <c r="A55" s="110">
        <v>48</v>
      </c>
      <c r="B55" s="111" t="s">
        <v>172</v>
      </c>
      <c r="C55" s="111" t="str">
        <f>[2]Sheet1!C132</f>
        <v>1401918624</v>
      </c>
      <c r="D55" s="111" t="str">
        <f>[2]Sheet1!F132</f>
        <v>Số 08, Lê Lợi</v>
      </c>
      <c r="E55" s="62" t="str">
        <f>[2]Sheet1!E132</f>
        <v>Phường An Thạnh</v>
      </c>
      <c r="F55" s="112">
        <v>500000</v>
      </c>
      <c r="G55" s="112"/>
      <c r="H55" s="112"/>
      <c r="I55" s="112"/>
      <c r="J55" s="112"/>
      <c r="K55" s="112" t="s">
        <v>77</v>
      </c>
      <c r="L55" s="112">
        <f t="shared" si="2"/>
        <v>500000</v>
      </c>
      <c r="M55" s="112"/>
    </row>
    <row r="56" spans="1:13" ht="36" x14ac:dyDescent="0.25">
      <c r="A56" s="110">
        <v>49</v>
      </c>
      <c r="B56" s="111" t="s">
        <v>173</v>
      </c>
      <c r="C56" s="111" t="str">
        <f>[2]Sheet1!C133</f>
        <v>1401918670</v>
      </c>
      <c r="D56" s="111" t="str">
        <f>[2]Sheet1!F133</f>
        <v>Số 17, Nguyễn Trãi, Khóm 2</v>
      </c>
      <c r="E56" s="62" t="str">
        <f>[2]Sheet1!E133</f>
        <v>Phường An Thạnh</v>
      </c>
      <c r="F56" s="112">
        <v>500000</v>
      </c>
      <c r="G56" s="112"/>
      <c r="H56" s="112"/>
      <c r="I56" s="112"/>
      <c r="J56" s="112"/>
      <c r="K56" s="112" t="s">
        <v>77</v>
      </c>
      <c r="L56" s="112">
        <f t="shared" si="2"/>
        <v>500000</v>
      </c>
      <c r="M56" s="112"/>
    </row>
    <row r="57" spans="1:13" x14ac:dyDescent="0.25">
      <c r="A57" s="110">
        <v>50</v>
      </c>
      <c r="B57" s="111" t="s">
        <v>174</v>
      </c>
      <c r="C57" s="111" t="str">
        <f>[2]Sheet1!C134</f>
        <v>1401918455</v>
      </c>
      <c r="D57" s="111" t="str">
        <f>[2]Sheet1!F134</f>
        <v>Khóm 2</v>
      </c>
      <c r="E57" s="62" t="str">
        <f>[2]Sheet1!E134</f>
        <v>Phường An Thạnh</v>
      </c>
      <c r="F57" s="112">
        <v>500000</v>
      </c>
      <c r="G57" s="112"/>
      <c r="H57" s="112"/>
      <c r="I57" s="112"/>
      <c r="J57" s="112"/>
      <c r="K57" s="112" t="s">
        <v>77</v>
      </c>
      <c r="L57" s="112">
        <f t="shared" si="2"/>
        <v>500000</v>
      </c>
      <c r="M57" s="112"/>
    </row>
    <row r="58" spans="1:13" x14ac:dyDescent="0.25">
      <c r="A58" s="110">
        <v>51</v>
      </c>
      <c r="B58" s="111" t="s">
        <v>175</v>
      </c>
      <c r="C58" s="111" t="str">
        <f>[2]Sheet1!C135</f>
        <v>1401918536</v>
      </c>
      <c r="D58" s="111" t="str">
        <f>[2]Sheet1!F135</f>
        <v>Số 42, Lê Lợi, Khóm 2</v>
      </c>
      <c r="E58" s="62" t="str">
        <f>[2]Sheet1!E135</f>
        <v>Phường An Thạnh</v>
      </c>
      <c r="F58" s="112">
        <v>500000</v>
      </c>
      <c r="G58" s="112"/>
      <c r="H58" s="112"/>
      <c r="I58" s="112"/>
      <c r="J58" s="112"/>
      <c r="K58" s="112" t="s">
        <v>77</v>
      </c>
      <c r="L58" s="112">
        <f t="shared" si="2"/>
        <v>500000</v>
      </c>
      <c r="M58" s="112"/>
    </row>
    <row r="59" spans="1:13" ht="36" x14ac:dyDescent="0.25">
      <c r="A59" s="110">
        <v>52</v>
      </c>
      <c r="B59" s="111" t="s">
        <v>176</v>
      </c>
      <c r="C59" s="111" t="str">
        <f>[2]Sheet1!C136</f>
        <v>1401918617</v>
      </c>
      <c r="D59" s="111" t="str">
        <f>[2]Sheet1!F136</f>
        <v>Số 15, Nguyễn Trãi, Khóm 2</v>
      </c>
      <c r="E59" s="62" t="str">
        <f>[2]Sheet1!E136</f>
        <v>Phường An Thạnh</v>
      </c>
      <c r="F59" s="112">
        <v>500000</v>
      </c>
      <c r="G59" s="112"/>
      <c r="H59" s="112"/>
      <c r="I59" s="112"/>
      <c r="J59" s="112"/>
      <c r="K59" s="112" t="s">
        <v>77</v>
      </c>
      <c r="L59" s="112">
        <f t="shared" si="2"/>
        <v>500000</v>
      </c>
      <c r="M59" s="112"/>
    </row>
    <row r="60" spans="1:13" ht="36" x14ac:dyDescent="0.25">
      <c r="A60" s="110">
        <v>53</v>
      </c>
      <c r="B60" s="111" t="s">
        <v>177</v>
      </c>
      <c r="C60" s="111" t="str">
        <f>[2]Sheet1!C137</f>
        <v>1401919515</v>
      </c>
      <c r="D60" s="111" t="str">
        <f>[2]Sheet1!F137</f>
        <v>Số 30, Lê Lợi</v>
      </c>
      <c r="E60" s="62" t="str">
        <f>[2]Sheet1!E137</f>
        <v>Phường An Thạnh</v>
      </c>
      <c r="F60" s="112">
        <v>500000</v>
      </c>
      <c r="G60" s="112"/>
      <c r="H60" s="112"/>
      <c r="I60" s="112"/>
      <c r="J60" s="112"/>
      <c r="K60" s="112" t="s">
        <v>77</v>
      </c>
      <c r="L60" s="112">
        <f t="shared" si="2"/>
        <v>500000</v>
      </c>
      <c r="M60" s="112"/>
    </row>
    <row r="61" spans="1:13" ht="36" x14ac:dyDescent="0.25">
      <c r="A61" s="110">
        <v>54</v>
      </c>
      <c r="B61" s="111" t="s">
        <v>178</v>
      </c>
      <c r="C61" s="111" t="str">
        <f>[2]Sheet1!C138</f>
        <v>1401919508</v>
      </c>
      <c r="D61" s="111" t="str">
        <f>[2]Sheet1!F138</f>
        <v>Số 23, Nguyễn Trãi, Khóm 2</v>
      </c>
      <c r="E61" s="62" t="str">
        <f>[2]Sheet1!E138</f>
        <v>Phường An Thạnh</v>
      </c>
      <c r="F61" s="112">
        <v>500000</v>
      </c>
      <c r="G61" s="112"/>
      <c r="H61" s="112"/>
      <c r="I61" s="112"/>
      <c r="J61" s="112"/>
      <c r="K61" s="112" t="s">
        <v>77</v>
      </c>
      <c r="L61" s="112">
        <f t="shared" si="2"/>
        <v>500000</v>
      </c>
      <c r="M61" s="112"/>
    </row>
    <row r="62" spans="1:13" ht="36" x14ac:dyDescent="0.25">
      <c r="A62" s="110">
        <v>55</v>
      </c>
      <c r="B62" s="111" t="s">
        <v>179</v>
      </c>
      <c r="C62" s="111" t="str">
        <f>[2]Sheet1!C139</f>
        <v>1401919522</v>
      </c>
      <c r="D62" s="111" t="str">
        <f>[2]Sheet1!F139</f>
        <v>Số 26, Lê Lợi</v>
      </c>
      <c r="E62" s="62" t="str">
        <f>[2]Sheet1!E139</f>
        <v>Phường An Thạnh</v>
      </c>
      <c r="F62" s="112">
        <v>500000</v>
      </c>
      <c r="G62" s="112"/>
      <c r="H62" s="112"/>
      <c r="I62" s="112"/>
      <c r="J62" s="112"/>
      <c r="K62" s="112" t="s">
        <v>77</v>
      </c>
      <c r="L62" s="112">
        <f t="shared" si="2"/>
        <v>500000</v>
      </c>
      <c r="M62" s="112"/>
    </row>
    <row r="63" spans="1:13" ht="36" x14ac:dyDescent="0.25">
      <c r="A63" s="110">
        <v>56</v>
      </c>
      <c r="B63" s="111" t="s">
        <v>180</v>
      </c>
      <c r="C63" s="111" t="str">
        <f>[2]Sheet1!C140</f>
        <v>1401920849</v>
      </c>
      <c r="D63" s="111" t="str">
        <f>[2]Sheet1!F140</f>
        <v>Ki ốt 01-02, Chợ Mương Lớn, Khóm  An Hòa</v>
      </c>
      <c r="E63" s="62" t="str">
        <f>[2]Sheet1!E140</f>
        <v>Phường An Bình A</v>
      </c>
      <c r="F63" s="112">
        <v>500000</v>
      </c>
      <c r="G63" s="112"/>
      <c r="H63" s="112"/>
      <c r="I63" s="112"/>
      <c r="J63" s="112"/>
      <c r="K63" s="112" t="s">
        <v>77</v>
      </c>
      <c r="L63" s="112">
        <f t="shared" si="2"/>
        <v>500000</v>
      </c>
      <c r="M63" s="112"/>
    </row>
    <row r="64" spans="1:13" ht="36" x14ac:dyDescent="0.25">
      <c r="A64" s="110">
        <v>57</v>
      </c>
      <c r="B64" s="111" t="s">
        <v>181</v>
      </c>
      <c r="C64" s="111" t="str">
        <f>[2]Sheet1!C141</f>
        <v>1401922349</v>
      </c>
      <c r="D64" s="111" t="str">
        <f>[2]Sheet1!F141</f>
        <v>Chợ Mương Lớn, Khóm An Hòa</v>
      </c>
      <c r="E64" s="62" t="str">
        <f>[2]Sheet1!E141</f>
        <v>Phường An Bình A</v>
      </c>
      <c r="F64" s="112">
        <v>500000</v>
      </c>
      <c r="G64" s="112"/>
      <c r="H64" s="112"/>
      <c r="I64" s="112"/>
      <c r="J64" s="112"/>
      <c r="K64" s="112" t="s">
        <v>77</v>
      </c>
      <c r="L64" s="112">
        <f t="shared" si="2"/>
        <v>500000</v>
      </c>
      <c r="M64" s="112"/>
    </row>
    <row r="65" spans="1:13" ht="36" x14ac:dyDescent="0.25">
      <c r="A65" s="110">
        <v>58</v>
      </c>
      <c r="B65" s="111" t="s">
        <v>182</v>
      </c>
      <c r="C65" s="111" t="str">
        <f>[2]Sheet1!C143</f>
        <v>1401925212</v>
      </c>
      <c r="D65" s="111" t="str">
        <f>[2]Sheet1!F143</f>
        <v>Số 28, Lê Lợi</v>
      </c>
      <c r="E65" s="62" t="str">
        <f>[2]Sheet1!E143</f>
        <v>Phường An Thạnh</v>
      </c>
      <c r="F65" s="112">
        <v>500000</v>
      </c>
      <c r="G65" s="112"/>
      <c r="H65" s="112"/>
      <c r="I65" s="112"/>
      <c r="J65" s="112"/>
      <c r="K65" s="112" t="s">
        <v>77</v>
      </c>
      <c r="L65" s="112">
        <f t="shared" si="2"/>
        <v>500000</v>
      </c>
      <c r="M65" s="112"/>
    </row>
    <row r="66" spans="1:13" ht="36" x14ac:dyDescent="0.25">
      <c r="A66" s="110">
        <v>59</v>
      </c>
      <c r="B66" s="111" t="s">
        <v>183</v>
      </c>
      <c r="C66" s="111" t="str">
        <f>[2]Sheet1!C144</f>
        <v>1401935820</v>
      </c>
      <c r="D66" s="111" t="str">
        <f>[2]Sheet1!F144</f>
        <v>Số 289, Nguyễn Huệ, khóm 5</v>
      </c>
      <c r="E66" s="62" t="str">
        <f>[2]Sheet1!E144</f>
        <v>Phường An Thạnh</v>
      </c>
      <c r="F66" s="112">
        <v>500000</v>
      </c>
      <c r="G66" s="112"/>
      <c r="H66" s="112"/>
      <c r="I66" s="112"/>
      <c r="J66" s="112"/>
      <c r="K66" s="112" t="s">
        <v>77</v>
      </c>
      <c r="L66" s="112">
        <f t="shared" si="2"/>
        <v>500000</v>
      </c>
      <c r="M66" s="112"/>
    </row>
    <row r="67" spans="1:13" ht="54" x14ac:dyDescent="0.25">
      <c r="A67" s="110">
        <v>60</v>
      </c>
      <c r="B67" s="111" t="s">
        <v>184</v>
      </c>
      <c r="C67" s="111" t="str">
        <f>[2]Sheet1!C147</f>
        <v>1401968495</v>
      </c>
      <c r="D67" s="111" t="str">
        <f>[2]Sheet1!F147</f>
        <v>Khu đô thị Bờ Đông, đường Lê Thị Hồng Gấm, khóm 5</v>
      </c>
      <c r="E67" s="62" t="str">
        <f>[2]Sheet1!E147</f>
        <v>Phường An Thạnh</v>
      </c>
      <c r="F67" s="112">
        <v>500000</v>
      </c>
      <c r="G67" s="112"/>
      <c r="H67" s="112"/>
      <c r="I67" s="112"/>
      <c r="J67" s="112"/>
      <c r="K67" s="112" t="s">
        <v>77</v>
      </c>
      <c r="L67" s="112">
        <f t="shared" si="2"/>
        <v>500000</v>
      </c>
      <c r="M67" s="112"/>
    </row>
    <row r="68" spans="1:13" ht="36" x14ac:dyDescent="0.25">
      <c r="A68" s="110">
        <v>61</v>
      </c>
      <c r="B68" s="111" t="s">
        <v>185</v>
      </c>
      <c r="C68" s="111" t="str">
        <f>[2]Sheet1!C148</f>
        <v>1401972004</v>
      </c>
      <c r="D68" s="111" t="str">
        <f>[2]Sheet1!F148</f>
        <v>Số 116, Thiên Hộ Dương, khóm 2</v>
      </c>
      <c r="E68" s="62" t="str">
        <f>[2]Sheet1!E148</f>
        <v>Phường An Thạnh</v>
      </c>
      <c r="F68" s="112">
        <v>500000</v>
      </c>
      <c r="G68" s="112"/>
      <c r="H68" s="112"/>
      <c r="I68" s="112"/>
      <c r="J68" s="112"/>
      <c r="K68" s="112" t="s">
        <v>77</v>
      </c>
      <c r="L68" s="112">
        <f t="shared" si="2"/>
        <v>500000</v>
      </c>
      <c r="M68" s="112"/>
    </row>
    <row r="69" spans="1:13" x14ac:dyDescent="0.25">
      <c r="A69" s="110">
        <v>62</v>
      </c>
      <c r="B69" s="111" t="s">
        <v>186</v>
      </c>
      <c r="C69" s="111" t="str">
        <f>[2]Sheet1!C149</f>
        <v>1401977884</v>
      </c>
      <c r="D69" s="111" t="str">
        <f>[2]Sheet1!F149</f>
        <v>Khóm 1</v>
      </c>
      <c r="E69" s="62" t="str">
        <f>[2]Sheet1!E149</f>
        <v>Phường An Thạnh</v>
      </c>
      <c r="F69" s="112">
        <v>500000</v>
      </c>
      <c r="G69" s="112"/>
      <c r="H69" s="112"/>
      <c r="I69" s="112"/>
      <c r="J69" s="112"/>
      <c r="K69" s="112" t="s">
        <v>77</v>
      </c>
      <c r="L69" s="112">
        <f t="shared" si="2"/>
        <v>500000</v>
      </c>
      <c r="M69" s="112"/>
    </row>
    <row r="70" spans="1:13" ht="36" x14ac:dyDescent="0.25">
      <c r="A70" s="110">
        <v>63</v>
      </c>
      <c r="B70" s="117" t="s">
        <v>187</v>
      </c>
      <c r="C70" s="111" t="str">
        <f>[2]Sheet1!C150</f>
        <v>1401995178</v>
      </c>
      <c r="D70" s="111" t="str">
        <f>[2]Sheet1!F150</f>
        <v>Số 92, Thiên Hộ Dương, Khóm 2</v>
      </c>
      <c r="E70" s="62" t="str">
        <f>[2]Sheet1!E150</f>
        <v>Phường An Thạnh</v>
      </c>
      <c r="F70" s="112">
        <v>500000</v>
      </c>
      <c r="G70" s="112"/>
      <c r="H70" s="112"/>
      <c r="I70" s="112"/>
      <c r="J70" s="112"/>
      <c r="K70" s="112" t="s">
        <v>77</v>
      </c>
      <c r="L70" s="112">
        <f t="shared" si="2"/>
        <v>500000</v>
      </c>
      <c r="M70" s="112"/>
    </row>
    <row r="71" spans="1:13" ht="36" x14ac:dyDescent="0.25">
      <c r="A71" s="110">
        <v>64</v>
      </c>
      <c r="B71" s="111" t="s">
        <v>188</v>
      </c>
      <c r="C71" s="111" t="str">
        <f>[2]Sheet1!C152</f>
        <v>1402003436</v>
      </c>
      <c r="D71" s="111" t="str">
        <f>[2]Sheet1!F152</f>
        <v>Số 187, Lê Thị Hồng Gấm, Khóm 4</v>
      </c>
      <c r="E71" s="62" t="str">
        <f>[2]Sheet1!E152</f>
        <v>Phường An Thạnh</v>
      </c>
      <c r="F71" s="112">
        <v>500000</v>
      </c>
      <c r="G71" s="112"/>
      <c r="H71" s="112"/>
      <c r="I71" s="112"/>
      <c r="J71" s="112"/>
      <c r="K71" s="112" t="s">
        <v>77</v>
      </c>
      <c r="L71" s="112">
        <f t="shared" si="2"/>
        <v>500000</v>
      </c>
      <c r="M71" s="112"/>
    </row>
    <row r="72" spans="1:13" ht="36" x14ac:dyDescent="0.25">
      <c r="A72" s="110">
        <v>65</v>
      </c>
      <c r="B72" s="111" t="s">
        <v>189</v>
      </c>
      <c r="C72" s="111" t="str">
        <f>[2]Sheet1!C153</f>
        <v>1402004197</v>
      </c>
      <c r="D72" s="111" t="str">
        <f>[2]Sheet1!F153</f>
        <v>Số 104, Khóm Mương Nhà Máy</v>
      </c>
      <c r="E72" s="62" t="str">
        <f>[2]Sheet1!E153</f>
        <v>Phường An Thạnh</v>
      </c>
      <c r="F72" s="112">
        <v>500000</v>
      </c>
      <c r="G72" s="112"/>
      <c r="H72" s="112"/>
      <c r="I72" s="112"/>
      <c r="J72" s="112"/>
      <c r="K72" s="112" t="s">
        <v>77</v>
      </c>
      <c r="L72" s="112">
        <f t="shared" si="2"/>
        <v>500000</v>
      </c>
      <c r="M72" s="112"/>
    </row>
    <row r="73" spans="1:13" ht="36" x14ac:dyDescent="0.25">
      <c r="A73" s="110">
        <v>66</v>
      </c>
      <c r="B73" s="111" t="s">
        <v>190</v>
      </c>
      <c r="C73" s="111" t="str">
        <f>[2]Sheet1!C154</f>
        <v>1402006282</v>
      </c>
      <c r="D73" s="111" t="str">
        <f>[2]Sheet1!F154</f>
        <v>Số 183, Phan Bội Châu, Khóm 1</v>
      </c>
      <c r="E73" s="62" t="str">
        <f>[2]Sheet1!E154</f>
        <v>Phường An Thạnh</v>
      </c>
      <c r="F73" s="112">
        <v>500000</v>
      </c>
      <c r="G73" s="112"/>
      <c r="H73" s="112"/>
      <c r="I73" s="112"/>
      <c r="J73" s="112"/>
      <c r="K73" s="112" t="s">
        <v>77</v>
      </c>
      <c r="L73" s="112">
        <f t="shared" si="2"/>
        <v>500000</v>
      </c>
      <c r="M73" s="112"/>
    </row>
    <row r="74" spans="1:13" x14ac:dyDescent="0.25">
      <c r="A74" s="110">
        <v>67</v>
      </c>
      <c r="B74" s="111" t="s">
        <v>191</v>
      </c>
      <c r="C74" s="111" t="str">
        <f>[2]Sheet1!C161</f>
        <v>1402018714</v>
      </c>
      <c r="D74" s="111" t="str">
        <f>[2]Sheet1!F161</f>
        <v>Số 268, Trần Hưng Đạo</v>
      </c>
      <c r="E74" s="62" t="str">
        <f>[2]Sheet1!E161</f>
        <v>Phường An Thạnh</v>
      </c>
      <c r="F74" s="112">
        <v>500000</v>
      </c>
      <c r="G74" s="112"/>
      <c r="H74" s="112"/>
      <c r="I74" s="112"/>
      <c r="J74" s="112"/>
      <c r="K74" s="112" t="s">
        <v>77</v>
      </c>
      <c r="L74" s="112">
        <f t="shared" si="2"/>
        <v>500000</v>
      </c>
      <c r="M74" s="112"/>
    </row>
    <row r="75" spans="1:13" ht="36" x14ac:dyDescent="0.25">
      <c r="A75" s="110">
        <v>68</v>
      </c>
      <c r="B75" s="111" t="s">
        <v>192</v>
      </c>
      <c r="C75" s="111" t="str">
        <f>[2]Sheet1!C162</f>
        <v>1402025542</v>
      </c>
      <c r="D75" s="111" t="str">
        <f>[2]Sheet1!F162</f>
        <v>Đường ĐT 841, Khóm Sở Thượng</v>
      </c>
      <c r="E75" s="62" t="str">
        <f>[2]Sheet1!E162</f>
        <v>Phường An Lạc</v>
      </c>
      <c r="F75" s="112">
        <v>500000</v>
      </c>
      <c r="G75" s="112"/>
      <c r="H75" s="112"/>
      <c r="I75" s="112"/>
      <c r="J75" s="112"/>
      <c r="K75" s="112" t="s">
        <v>77</v>
      </c>
      <c r="L75" s="112">
        <f t="shared" si="2"/>
        <v>500000</v>
      </c>
      <c r="M75" s="112"/>
    </row>
    <row r="76" spans="1:13" x14ac:dyDescent="0.25">
      <c r="A76" s="110">
        <v>69</v>
      </c>
      <c r="B76" s="111" t="s">
        <v>193</v>
      </c>
      <c r="C76" s="111" t="str">
        <f>[2]Sheet1!C163</f>
        <v>1402031874</v>
      </c>
      <c r="D76" s="111" t="str">
        <f>[2]Sheet1!F163</f>
        <v>Tổ 16, khóm 4</v>
      </c>
      <c r="E76" s="62" t="str">
        <f>[2]Sheet1!E163</f>
        <v>Phường An Thạnh</v>
      </c>
      <c r="F76" s="112">
        <v>500000</v>
      </c>
      <c r="G76" s="112"/>
      <c r="H76" s="112"/>
      <c r="I76" s="112"/>
      <c r="J76" s="112"/>
      <c r="K76" s="112" t="s">
        <v>77</v>
      </c>
      <c r="L76" s="112">
        <f t="shared" si="2"/>
        <v>500000</v>
      </c>
      <c r="M76" s="112"/>
    </row>
    <row r="77" spans="1:13" ht="54" x14ac:dyDescent="0.25">
      <c r="A77" s="110">
        <v>70</v>
      </c>
      <c r="B77" s="111" t="s">
        <v>194</v>
      </c>
      <c r="C77" s="111" t="str">
        <f>[2]Sheet1!C164</f>
        <v>1402033800</v>
      </c>
      <c r="D77" s="111" t="str">
        <f>[2]Sheet1!F164</f>
        <v>Số 106, Trần Phú, Khóm An Thạnh A</v>
      </c>
      <c r="E77" s="62" t="str">
        <f>[2]Sheet1!E164</f>
        <v>Phường An Lộc</v>
      </c>
      <c r="F77" s="112">
        <v>500000</v>
      </c>
      <c r="G77" s="112"/>
      <c r="H77" s="112"/>
      <c r="I77" s="112"/>
      <c r="J77" s="112"/>
      <c r="K77" s="112" t="s">
        <v>77</v>
      </c>
      <c r="L77" s="112">
        <f t="shared" si="2"/>
        <v>500000</v>
      </c>
      <c r="M77" s="112"/>
    </row>
    <row r="78" spans="1:13" ht="54" x14ac:dyDescent="0.25">
      <c r="A78" s="110">
        <v>71</v>
      </c>
      <c r="B78" s="111" t="s">
        <v>195</v>
      </c>
      <c r="C78" s="111" t="str">
        <f>[2]Sheet1!C165</f>
        <v>1402033783</v>
      </c>
      <c r="D78" s="111" t="str">
        <f>[2]Sheet1!F165</f>
        <v>Số 252, Trần Phú, Khóm An Lợi</v>
      </c>
      <c r="E78" s="62" t="str">
        <f>[2]Sheet1!E165</f>
        <v>Phường An Lộc</v>
      </c>
      <c r="F78" s="112">
        <v>500000</v>
      </c>
      <c r="G78" s="112"/>
      <c r="H78" s="112"/>
      <c r="I78" s="112"/>
      <c r="J78" s="112"/>
      <c r="K78" s="112" t="s">
        <v>77</v>
      </c>
      <c r="L78" s="112">
        <f t="shared" si="2"/>
        <v>500000</v>
      </c>
      <c r="M78" s="112"/>
    </row>
    <row r="79" spans="1:13" ht="36" x14ac:dyDescent="0.25">
      <c r="A79" s="110">
        <v>72</v>
      </c>
      <c r="B79" s="111" t="s">
        <v>196</v>
      </c>
      <c r="C79" s="111" t="str">
        <f>[2]Sheet1!C167</f>
        <v>1402036664</v>
      </c>
      <c r="D79" s="111" t="str">
        <f>[2]Sheet1!F167</f>
        <v>Tổ 3, ấp Bình Hưng</v>
      </c>
      <c r="E79" s="62" t="str">
        <f>[2]Sheet1!E167</f>
        <v>Xã Bình Thạnh</v>
      </c>
      <c r="F79" s="112">
        <v>500000</v>
      </c>
      <c r="G79" s="112"/>
      <c r="H79" s="112"/>
      <c r="I79" s="112"/>
      <c r="J79" s="112"/>
      <c r="K79" s="112" t="s">
        <v>77</v>
      </c>
      <c r="L79" s="112">
        <f t="shared" si="2"/>
        <v>500000</v>
      </c>
      <c r="M79" s="112"/>
    </row>
    <row r="80" spans="1:13" ht="36" x14ac:dyDescent="0.25">
      <c r="A80" s="110">
        <v>73</v>
      </c>
      <c r="B80" s="111" t="s">
        <v>197</v>
      </c>
      <c r="C80" s="111" t="str">
        <f>[2]Sheet1!C169</f>
        <v>1402039249</v>
      </c>
      <c r="D80" s="111" t="str">
        <f>[2]Sheet1!F169</f>
        <v>Số 99, Đường Nguyễn Huệ, Khóm 1</v>
      </c>
      <c r="E80" s="62" t="str">
        <f>[2]Sheet1!E169</f>
        <v>Phường An Thạnh</v>
      </c>
      <c r="F80" s="112">
        <v>500000</v>
      </c>
      <c r="G80" s="112"/>
      <c r="H80" s="112"/>
      <c r="I80" s="112"/>
      <c r="J80" s="112"/>
      <c r="K80" s="112" t="s">
        <v>77</v>
      </c>
      <c r="L80" s="112">
        <f t="shared" si="2"/>
        <v>500000</v>
      </c>
      <c r="M80" s="112"/>
    </row>
    <row r="81" spans="1:13" ht="36" x14ac:dyDescent="0.25">
      <c r="A81" s="110">
        <v>74</v>
      </c>
      <c r="B81" s="111" t="s">
        <v>198</v>
      </c>
      <c r="C81" s="111" t="str">
        <f>[2]Sheet1!C173</f>
        <v>1402050877</v>
      </c>
      <c r="D81" s="111" t="str">
        <f>[2]Sheet1!F173</f>
        <v>Số 150, Phan Đình Phùng</v>
      </c>
      <c r="E81" s="62" t="str">
        <f>[2]Sheet1!E173</f>
        <v>Phường An Thạnh</v>
      </c>
      <c r="F81" s="112">
        <v>500000</v>
      </c>
      <c r="G81" s="112"/>
      <c r="H81" s="112"/>
      <c r="I81" s="112"/>
      <c r="J81" s="112"/>
      <c r="K81" s="112" t="s">
        <v>77</v>
      </c>
      <c r="L81" s="112">
        <f t="shared" si="2"/>
        <v>500000</v>
      </c>
      <c r="M81" s="112"/>
    </row>
    <row r="82" spans="1:13" ht="36" x14ac:dyDescent="0.25">
      <c r="A82" s="110">
        <v>75</v>
      </c>
      <c r="B82" s="111" t="s">
        <v>199</v>
      </c>
      <c r="C82" s="111" t="str">
        <f>[2]Sheet1!C178</f>
        <v>1402054695</v>
      </c>
      <c r="D82" s="111" t="str">
        <f>[2]Sheet1!F178</f>
        <v>Số 110, Nguyễn Thị Minh Khai</v>
      </c>
      <c r="E82" s="62" t="str">
        <f>[2]Sheet1!E178</f>
        <v>Phường An Thạnh</v>
      </c>
      <c r="F82" s="112">
        <v>500000</v>
      </c>
      <c r="G82" s="112"/>
      <c r="H82" s="112"/>
      <c r="I82" s="112"/>
      <c r="J82" s="112"/>
      <c r="K82" s="112" t="s">
        <v>77</v>
      </c>
      <c r="L82" s="112">
        <f t="shared" ref="L82:L94" si="3">F82</f>
        <v>500000</v>
      </c>
      <c r="M82" s="112"/>
    </row>
    <row r="83" spans="1:13" ht="36" x14ac:dyDescent="0.25">
      <c r="A83" s="110">
        <v>76</v>
      </c>
      <c r="B83" s="111" t="s">
        <v>200</v>
      </c>
      <c r="C83" s="111" t="str">
        <f>[2]Sheet1!C181</f>
        <v>1402061646</v>
      </c>
      <c r="D83" s="111" t="str">
        <f>[2]Sheet1!F181</f>
        <v>Ấp Bình Hưng</v>
      </c>
      <c r="E83" s="62" t="str">
        <f>[2]Sheet1!E181</f>
        <v>Xã Bình Thạnh</v>
      </c>
      <c r="F83" s="112">
        <v>500000</v>
      </c>
      <c r="G83" s="112"/>
      <c r="H83" s="112"/>
      <c r="I83" s="112"/>
      <c r="J83" s="112"/>
      <c r="K83" s="112" t="s">
        <v>77</v>
      </c>
      <c r="L83" s="112">
        <f t="shared" si="3"/>
        <v>500000</v>
      </c>
      <c r="M83" s="112"/>
    </row>
    <row r="84" spans="1:13" ht="36" x14ac:dyDescent="0.25">
      <c r="A84" s="110">
        <v>77</v>
      </c>
      <c r="B84" s="111" t="s">
        <v>201</v>
      </c>
      <c r="C84" s="111" t="str">
        <f>[2]Sheet1!C184</f>
        <v>1402064291</v>
      </c>
      <c r="D84" s="111" t="str">
        <f>[2]Sheet1!F184</f>
        <v>Đường Nguyễn Văn Linh, Khóm 4</v>
      </c>
      <c r="E84" s="62" t="str">
        <f>[2]Sheet1!E184</f>
        <v>Phường An Thạnh</v>
      </c>
      <c r="F84" s="112">
        <v>500000</v>
      </c>
      <c r="G84" s="112"/>
      <c r="H84" s="112"/>
      <c r="I84" s="112"/>
      <c r="J84" s="112"/>
      <c r="K84" s="112" t="s">
        <v>77</v>
      </c>
      <c r="L84" s="112">
        <f t="shared" si="3"/>
        <v>500000</v>
      </c>
      <c r="M84" s="112"/>
    </row>
    <row r="85" spans="1:13" ht="54" x14ac:dyDescent="0.25">
      <c r="A85" s="110">
        <v>78</v>
      </c>
      <c r="B85" s="111" t="s">
        <v>202</v>
      </c>
      <c r="C85" s="111" t="str">
        <f>[2]Sheet1!C185</f>
        <v>1402003436-001</v>
      </c>
      <c r="D85" s="111" t="str">
        <f>[2]Sheet1!F185</f>
        <v>Khóm 4, đường Nam Kỳ Khởi Nghĩa</v>
      </c>
      <c r="E85" s="62" t="str">
        <f>[2]Sheet1!E185</f>
        <v>Phường An Thạnh</v>
      </c>
      <c r="F85" s="112">
        <v>500000</v>
      </c>
      <c r="G85" s="112"/>
      <c r="H85" s="112"/>
      <c r="I85" s="112"/>
      <c r="J85" s="112"/>
      <c r="K85" s="112" t="s">
        <v>77</v>
      </c>
      <c r="L85" s="112">
        <f t="shared" si="3"/>
        <v>500000</v>
      </c>
      <c r="M85" s="112"/>
    </row>
    <row r="86" spans="1:13" x14ac:dyDescent="0.25">
      <c r="A86" s="110">
        <v>79</v>
      </c>
      <c r="B86" s="111" t="s">
        <v>203</v>
      </c>
      <c r="C86" s="111" t="str">
        <f>[2]Sheet1!C189</f>
        <v>1402071757</v>
      </c>
      <c r="D86" s="111" t="str">
        <f>[2]Sheet1!F189</f>
        <v>Ấp Tân Hòa Thuận</v>
      </c>
      <c r="E86" s="62" t="str">
        <f>[2]Sheet1!E189</f>
        <v>Xã Tân Hội</v>
      </c>
      <c r="F86" s="112">
        <v>500000</v>
      </c>
      <c r="G86" s="112"/>
      <c r="H86" s="112"/>
      <c r="I86" s="112"/>
      <c r="J86" s="112"/>
      <c r="K86" s="112" t="s">
        <v>77</v>
      </c>
      <c r="L86" s="112">
        <f t="shared" si="3"/>
        <v>500000</v>
      </c>
      <c r="M86" s="112"/>
    </row>
    <row r="87" spans="1:13" x14ac:dyDescent="0.25">
      <c r="A87" s="110">
        <v>80</v>
      </c>
      <c r="B87" s="111" t="s">
        <v>204</v>
      </c>
      <c r="C87" s="111" t="str">
        <f>[2]Sheet1!C192</f>
        <v>1402073930</v>
      </c>
      <c r="D87" s="111" t="str">
        <f>[2]Sheet1!F192</f>
        <v>Số 32, Lê Lợi, Khóm 2</v>
      </c>
      <c r="E87" s="62" t="str">
        <f>[2]Sheet1!E192</f>
        <v>Phường An Thạnh</v>
      </c>
      <c r="F87" s="112">
        <v>500000</v>
      </c>
      <c r="G87" s="112"/>
      <c r="H87" s="112"/>
      <c r="I87" s="112"/>
      <c r="J87" s="112"/>
      <c r="K87" s="112" t="s">
        <v>77</v>
      </c>
      <c r="L87" s="112">
        <f t="shared" si="3"/>
        <v>500000</v>
      </c>
      <c r="M87" s="112"/>
    </row>
    <row r="88" spans="1:13" ht="36" x14ac:dyDescent="0.25">
      <c r="A88" s="110">
        <v>81</v>
      </c>
      <c r="B88" s="111" t="s">
        <v>205</v>
      </c>
      <c r="C88" s="111" t="str">
        <f>[2]Sheet1!C198</f>
        <v>0301175691-040</v>
      </c>
      <c r="D88" s="111" t="str">
        <f>[2]Sheet1!F198</f>
        <v>Khu nhà Cao ốc KII</v>
      </c>
      <c r="E88" s="62" t="str">
        <f>[2]Sheet1!E198</f>
        <v>Phường An Thạnh</v>
      </c>
      <c r="F88" s="112">
        <v>500000</v>
      </c>
      <c r="G88" s="112"/>
      <c r="H88" s="112"/>
      <c r="I88" s="112"/>
      <c r="J88" s="112"/>
      <c r="K88" s="112" t="s">
        <v>77</v>
      </c>
      <c r="L88" s="112">
        <f t="shared" si="3"/>
        <v>500000</v>
      </c>
      <c r="M88" s="112"/>
    </row>
    <row r="89" spans="1:13" x14ac:dyDescent="0.25">
      <c r="A89" s="110">
        <v>82</v>
      </c>
      <c r="B89" s="111" t="s">
        <v>206</v>
      </c>
      <c r="C89" s="111" t="str">
        <f>[2]Sheet1!C199</f>
        <v>1402085580</v>
      </c>
      <c r="D89" s="111" t="str">
        <f>[2]Sheet1!F199</f>
        <v>Ấp An Lộc</v>
      </c>
      <c r="E89" s="62" t="str">
        <f>[2]Sheet1!E199</f>
        <v>Phường An Bình A</v>
      </c>
      <c r="F89" s="112">
        <v>500000</v>
      </c>
      <c r="G89" s="112"/>
      <c r="H89" s="112"/>
      <c r="I89" s="112"/>
      <c r="J89" s="112"/>
      <c r="K89" s="112" t="s">
        <v>77</v>
      </c>
      <c r="L89" s="112">
        <f t="shared" si="3"/>
        <v>500000</v>
      </c>
      <c r="M89" s="112"/>
    </row>
    <row r="90" spans="1:13" x14ac:dyDescent="0.25">
      <c r="A90" s="110">
        <v>83</v>
      </c>
      <c r="B90" s="111" t="s">
        <v>207</v>
      </c>
      <c r="C90" s="111" t="str">
        <f>[2]Sheet1!C205</f>
        <v>1402093119</v>
      </c>
      <c r="D90" s="111" t="str">
        <f>[2]Sheet1!F205</f>
        <v>Ấp Bình Thành B</v>
      </c>
      <c r="E90" s="62" t="str">
        <f>[2]Sheet1!E205</f>
        <v>Xã Bình Thạnh</v>
      </c>
      <c r="F90" s="112">
        <v>500000</v>
      </c>
      <c r="G90" s="112"/>
      <c r="H90" s="112"/>
      <c r="I90" s="112"/>
      <c r="J90" s="112"/>
      <c r="K90" s="112" t="s">
        <v>77</v>
      </c>
      <c r="L90" s="112">
        <f t="shared" si="3"/>
        <v>500000</v>
      </c>
      <c r="M90" s="112"/>
    </row>
    <row r="91" spans="1:13" ht="36" x14ac:dyDescent="0.25">
      <c r="A91" s="110">
        <v>84</v>
      </c>
      <c r="B91" s="111" t="s">
        <v>208</v>
      </c>
      <c r="C91" s="111" t="str">
        <f>[2]Sheet1!C209</f>
        <v>1402097297</v>
      </c>
      <c r="D91" s="111" t="str">
        <f>[2]Sheet1!F209</f>
        <v>Đường Nguyễn Văn Linh, khóm 5</v>
      </c>
      <c r="E91" s="62" t="str">
        <f>[2]Sheet1!E209</f>
        <v>Phường An Thạnh</v>
      </c>
      <c r="F91" s="112">
        <v>500000</v>
      </c>
      <c r="G91" s="112"/>
      <c r="H91" s="112"/>
      <c r="I91" s="112"/>
      <c r="J91" s="112"/>
      <c r="K91" s="112" t="s">
        <v>77</v>
      </c>
      <c r="L91" s="112">
        <f t="shared" si="3"/>
        <v>500000</v>
      </c>
      <c r="M91" s="112"/>
    </row>
    <row r="92" spans="1:13" ht="36" x14ac:dyDescent="0.25">
      <c r="A92" s="110">
        <v>85</v>
      </c>
      <c r="B92" s="111" t="s">
        <v>209</v>
      </c>
      <c r="C92" s="111" t="str">
        <f>[2]Sheet1!C210</f>
        <v>1402098484</v>
      </c>
      <c r="D92" s="111" t="str">
        <f>[2]Sheet1!F210</f>
        <v>Quốc lộ 30, khóm An Thạnh A</v>
      </c>
      <c r="E92" s="62" t="str">
        <f>[2]Sheet1!E210</f>
        <v>Phường An Lộc</v>
      </c>
      <c r="F92" s="112">
        <v>500000</v>
      </c>
      <c r="G92" s="112"/>
      <c r="H92" s="112"/>
      <c r="I92" s="112"/>
      <c r="J92" s="112"/>
      <c r="K92" s="112" t="s">
        <v>77</v>
      </c>
      <c r="L92" s="112">
        <f t="shared" si="3"/>
        <v>500000</v>
      </c>
      <c r="M92" s="112"/>
    </row>
    <row r="93" spans="1:13" ht="36" x14ac:dyDescent="0.25">
      <c r="A93" s="110">
        <v>86</v>
      </c>
      <c r="B93" s="111" t="s">
        <v>210</v>
      </c>
      <c r="C93" s="111" t="str">
        <f>[2]Sheet1!C215</f>
        <v>1402102733</v>
      </c>
      <c r="D93" s="111" t="str">
        <f>[2]Sheet1!F215</f>
        <v>Số 12, Đường Chu Văn An, Khóm 3</v>
      </c>
      <c r="E93" s="62" t="str">
        <f>[2]Sheet1!E215</f>
        <v>Phường An Thạnh</v>
      </c>
      <c r="F93" s="112">
        <v>500000</v>
      </c>
      <c r="G93" s="112"/>
      <c r="H93" s="112"/>
      <c r="I93" s="112"/>
      <c r="J93" s="112"/>
      <c r="K93" s="112" t="s">
        <v>77</v>
      </c>
      <c r="L93" s="112">
        <f t="shared" si="3"/>
        <v>500000</v>
      </c>
      <c r="M93" s="112"/>
    </row>
    <row r="94" spans="1:13" ht="36" x14ac:dyDescent="0.25">
      <c r="A94" s="110">
        <v>87</v>
      </c>
      <c r="B94" s="111" t="s">
        <v>211</v>
      </c>
      <c r="C94" s="111" t="str">
        <f>[2]Sheet1!C224</f>
        <v>1402110660</v>
      </c>
      <c r="D94" s="111" t="str">
        <f>[2]Sheet1!F224</f>
        <v>Khóm 2</v>
      </c>
      <c r="E94" s="111" t="str">
        <f>[2]Sheet1!E224</f>
        <v>Phường An Thạnh</v>
      </c>
      <c r="F94" s="112">
        <v>500000</v>
      </c>
      <c r="G94" s="112"/>
      <c r="H94" s="112"/>
      <c r="I94" s="112"/>
      <c r="J94" s="112"/>
      <c r="K94" s="112" t="s">
        <v>77</v>
      </c>
      <c r="L94" s="112">
        <f t="shared" si="3"/>
        <v>500000</v>
      </c>
      <c r="M94" s="112"/>
    </row>
    <row r="95" spans="1:13" ht="54" x14ac:dyDescent="0.25">
      <c r="A95" s="110">
        <v>88</v>
      </c>
      <c r="B95" s="111" t="s">
        <v>202</v>
      </c>
      <c r="C95" s="111" t="str">
        <f>[2]Sheet1!C264</f>
        <v>1402003436-002</v>
      </c>
      <c r="D95" s="111" t="str">
        <f>[2]Sheet1!F264</f>
        <v>Đường Lê Thị Hồng Gấm, khóm 4</v>
      </c>
      <c r="E95" s="62" t="str">
        <f>[2]Sheet1!E264</f>
        <v>Phường An Thạnh</v>
      </c>
      <c r="F95" s="112">
        <v>500000</v>
      </c>
      <c r="G95" s="112"/>
      <c r="H95" s="112"/>
      <c r="I95" s="112"/>
      <c r="J95" s="112"/>
      <c r="K95" s="112" t="s">
        <v>77</v>
      </c>
      <c r="L95" s="112">
        <f t="shared" ref="L95:L99" si="4">F95</f>
        <v>500000</v>
      </c>
      <c r="M95" s="112"/>
    </row>
    <row r="96" spans="1:13" ht="36" x14ac:dyDescent="0.25">
      <c r="A96" s="110">
        <v>89</v>
      </c>
      <c r="B96" s="111" t="s">
        <v>212</v>
      </c>
      <c r="C96" s="111" t="str">
        <f>[2]Sheet1!C274</f>
        <v>1402125995</v>
      </c>
      <c r="D96" s="111" t="str">
        <f>[2]Sheet1!F274</f>
        <v>Số 15,17 đường Trần Hưng Đạo</v>
      </c>
      <c r="E96" s="62" t="str">
        <f>[2]Sheet1!E274</f>
        <v>Phường An Thạnh</v>
      </c>
      <c r="F96" s="112">
        <v>500000</v>
      </c>
      <c r="G96" s="112"/>
      <c r="H96" s="112"/>
      <c r="I96" s="112"/>
      <c r="J96" s="112"/>
      <c r="K96" s="112" t="s">
        <v>77</v>
      </c>
      <c r="L96" s="112">
        <f t="shared" si="4"/>
        <v>500000</v>
      </c>
      <c r="M96" s="112"/>
    </row>
    <row r="97" spans="1:13" x14ac:dyDescent="0.25">
      <c r="A97" s="110">
        <v>90</v>
      </c>
      <c r="B97" s="111" t="s">
        <v>213</v>
      </c>
      <c r="C97" s="111" t="str">
        <f>[2]Sheet1!C283</f>
        <v>1402133266</v>
      </c>
      <c r="D97" s="111" t="str">
        <f>[2]Sheet1!F283</f>
        <v>Đường ĐT 842, Khóm 2</v>
      </c>
      <c r="E97" s="62" t="str">
        <f>[2]Sheet1!E283</f>
        <v>Phường An Bình A</v>
      </c>
      <c r="F97" s="112">
        <v>500000</v>
      </c>
      <c r="G97" s="112"/>
      <c r="H97" s="112"/>
      <c r="I97" s="112"/>
      <c r="J97" s="112"/>
      <c r="K97" s="112" t="s">
        <v>77</v>
      </c>
      <c r="L97" s="112">
        <f t="shared" si="4"/>
        <v>500000</v>
      </c>
      <c r="M97" s="112"/>
    </row>
    <row r="98" spans="1:13" ht="36" x14ac:dyDescent="0.25">
      <c r="A98" s="110">
        <v>91</v>
      </c>
      <c r="B98" s="111" t="s">
        <v>214</v>
      </c>
      <c r="C98" s="111" t="str">
        <f>[2]Sheet1!C290</f>
        <v>1402135344</v>
      </c>
      <c r="D98" s="111" t="str">
        <f>[2]Sheet1!F290</f>
        <v>Quốc lộ 30, khóm An Thạnh B</v>
      </c>
      <c r="E98" s="62" t="str">
        <f>[2]Sheet1!E290</f>
        <v>Phường An Lộc</v>
      </c>
      <c r="F98" s="112">
        <v>500000</v>
      </c>
      <c r="G98" s="112"/>
      <c r="H98" s="112"/>
      <c r="I98" s="112"/>
      <c r="J98" s="112"/>
      <c r="K98" s="112" t="s">
        <v>77</v>
      </c>
      <c r="L98" s="112">
        <f t="shared" si="4"/>
        <v>500000</v>
      </c>
      <c r="M98" s="112"/>
    </row>
    <row r="99" spans="1:13" x14ac:dyDescent="0.25">
      <c r="A99" s="110"/>
      <c r="B99" s="38" t="s">
        <v>5</v>
      </c>
      <c r="C99" s="110"/>
      <c r="D99" s="111"/>
      <c r="E99" s="113"/>
      <c r="F99" s="114">
        <f>SUM(F8:F98)</f>
        <v>45500000</v>
      </c>
      <c r="G99" s="115"/>
      <c r="H99" s="115"/>
      <c r="I99" s="115"/>
      <c r="J99" s="115"/>
      <c r="K99" s="115"/>
      <c r="L99" s="116">
        <f t="shared" si="4"/>
        <v>45500000</v>
      </c>
      <c r="M99" s="113"/>
    </row>
    <row r="100" spans="1:13" x14ac:dyDescent="0.35">
      <c r="A100" s="162" t="s">
        <v>234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</row>
  </sheetData>
  <mergeCells count="17">
    <mergeCell ref="A100:M100"/>
    <mergeCell ref="D7:E7"/>
    <mergeCell ref="D5:E6"/>
    <mergeCell ref="A1:M1"/>
    <mergeCell ref="A2:M2"/>
    <mergeCell ref="A3:M3"/>
    <mergeCell ref="F5:F6"/>
    <mergeCell ref="G5:G6"/>
    <mergeCell ref="I5:I6"/>
    <mergeCell ref="J5:J6"/>
    <mergeCell ref="K5:K6"/>
    <mergeCell ref="L5:L6"/>
    <mergeCell ref="M5:M6"/>
    <mergeCell ref="A5:A6"/>
    <mergeCell ref="B5:B6"/>
    <mergeCell ref="C5:C6"/>
    <mergeCell ref="H5:H6"/>
  </mergeCells>
  <phoneticPr fontId="3" type="noConversion"/>
  <printOptions horizontalCentered="1"/>
  <pageMargins left="0.1" right="0.1" top="0.5" bottom="0.25" header="0.17" footer="0.25"/>
  <pageSetup paperSize="9" scale="70" orientation="landscape" r:id="rId1"/>
  <headerFooter alignWithMargins="0">
    <oddHeader xml:space="preserve">&amp;R&amp;12Bảng số 04
</oddHeader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showRuler="0" topLeftCell="A76" zoomScaleNormal="100" zoomScalePageLayoutView="95" workbookViewId="0">
      <selection activeCell="F103" sqref="F103"/>
    </sheetView>
  </sheetViews>
  <sheetFormatPr defaultColWidth="9.33203125" defaultRowHeight="15.6" x14ac:dyDescent="0.25"/>
  <cols>
    <col min="1" max="1" width="5.44140625" style="13" customWidth="1"/>
    <col min="2" max="2" width="67.33203125" style="6" customWidth="1"/>
    <col min="3" max="3" width="8" style="13" customWidth="1"/>
    <col min="4" max="4" width="18" style="6" customWidth="1"/>
    <col min="5" max="5" width="9.6640625" style="6" customWidth="1"/>
    <col min="6" max="6" width="14.77734375" style="6" customWidth="1"/>
    <col min="7" max="7" width="15" style="12" customWidth="1"/>
    <col min="8" max="8" width="9" style="6" customWidth="1"/>
    <col min="9" max="9" width="11.77734375" style="6" bestFit="1" customWidth="1"/>
    <col min="10" max="16384" width="9.33203125" style="6"/>
  </cols>
  <sheetData>
    <row r="1" spans="1:8" x14ac:dyDescent="0.25">
      <c r="A1" s="177" t="s">
        <v>66</v>
      </c>
      <c r="B1" s="177"/>
      <c r="C1" s="177"/>
      <c r="D1" s="177"/>
      <c r="E1" s="177"/>
      <c r="F1" s="177"/>
      <c r="G1" s="177"/>
      <c r="H1" s="177"/>
    </row>
    <row r="2" spans="1:8" x14ac:dyDescent="0.25">
      <c r="A2" s="177" t="s">
        <v>224</v>
      </c>
      <c r="B2" s="177"/>
      <c r="C2" s="177"/>
      <c r="D2" s="177"/>
      <c r="E2" s="177"/>
      <c r="F2" s="177"/>
      <c r="G2" s="177"/>
      <c r="H2" s="177"/>
    </row>
    <row r="3" spans="1:8" ht="23.25" customHeight="1" x14ac:dyDescent="0.25">
      <c r="A3" s="178" t="str">
        <f>'BANG 1-TONG HOP'!A2:D2</f>
        <v>(kèm theo Kế hoạch số:       /KH-UBND ngày     tháng 02 năm 2024 của UBND thành phố Hồng Ngự)</v>
      </c>
      <c r="B3" s="178"/>
      <c r="C3" s="178"/>
      <c r="D3" s="178"/>
      <c r="E3" s="178"/>
      <c r="F3" s="178"/>
      <c r="G3" s="178"/>
      <c r="H3" s="178"/>
    </row>
    <row r="4" spans="1:8" ht="16.2" x14ac:dyDescent="0.25">
      <c r="A4" s="119" t="s">
        <v>47</v>
      </c>
      <c r="B4" s="8"/>
      <c r="C4" s="21"/>
      <c r="D4" s="8"/>
      <c r="E4" s="8"/>
      <c r="F4" s="8"/>
      <c r="G4" s="8"/>
      <c r="H4" s="29" t="s">
        <v>37</v>
      </c>
    </row>
    <row r="5" spans="1:8" ht="15.75" customHeight="1" x14ac:dyDescent="0.25">
      <c r="A5" s="163" t="s">
        <v>34</v>
      </c>
      <c r="B5" s="163" t="s">
        <v>18</v>
      </c>
      <c r="C5" s="163" t="s">
        <v>67</v>
      </c>
      <c r="D5" s="179" t="s">
        <v>70</v>
      </c>
      <c r="E5" s="179" t="s">
        <v>68</v>
      </c>
      <c r="F5" s="179" t="s">
        <v>69</v>
      </c>
      <c r="G5" s="179" t="s">
        <v>51</v>
      </c>
      <c r="H5" s="179" t="s">
        <v>17</v>
      </c>
    </row>
    <row r="6" spans="1:8" ht="82.5" customHeight="1" x14ac:dyDescent="0.25">
      <c r="A6" s="163"/>
      <c r="B6" s="163"/>
      <c r="C6" s="163"/>
      <c r="D6" s="179"/>
      <c r="E6" s="179"/>
      <c r="F6" s="179"/>
      <c r="G6" s="179"/>
      <c r="H6" s="179"/>
    </row>
    <row r="7" spans="1:8" x14ac:dyDescent="0.25">
      <c r="A7" s="31" t="s">
        <v>21</v>
      </c>
      <c r="B7" s="31" t="s">
        <v>22</v>
      </c>
      <c r="C7" s="31" t="s">
        <v>23</v>
      </c>
      <c r="D7" s="31" t="s">
        <v>24</v>
      </c>
      <c r="E7" s="31" t="s">
        <v>25</v>
      </c>
      <c r="F7" s="31" t="s">
        <v>26</v>
      </c>
      <c r="G7" s="31" t="s">
        <v>228</v>
      </c>
      <c r="H7" s="31"/>
    </row>
    <row r="8" spans="1:8" x14ac:dyDescent="0.25">
      <c r="A8" s="25">
        <v>1</v>
      </c>
      <c r="B8" s="124" t="s">
        <v>125</v>
      </c>
      <c r="C8" s="123">
        <v>10</v>
      </c>
      <c r="D8" s="123">
        <f>C8*3640000/2/22</f>
        <v>827272.72727272729</v>
      </c>
      <c r="E8" s="123"/>
      <c r="F8" s="123">
        <f>D8</f>
        <v>827272.72727272729</v>
      </c>
      <c r="G8" s="123">
        <f>F8</f>
        <v>827272.72727272729</v>
      </c>
      <c r="H8" s="118"/>
    </row>
    <row r="9" spans="1:8" ht="31.2" x14ac:dyDescent="0.25">
      <c r="A9" s="25">
        <v>2</v>
      </c>
      <c r="B9" s="124" t="s">
        <v>126</v>
      </c>
      <c r="C9" s="123">
        <v>3</v>
      </c>
      <c r="D9" s="123">
        <f t="shared" ref="D9:D72" si="0">C9*3640000/2/22</f>
        <v>248181.81818181818</v>
      </c>
      <c r="E9" s="123"/>
      <c r="F9" s="123">
        <f t="shared" ref="F9:F35" si="1">D9</f>
        <v>248181.81818181818</v>
      </c>
      <c r="G9" s="123">
        <f t="shared" ref="G9:G35" si="2">F9</f>
        <v>248181.81818181818</v>
      </c>
      <c r="H9" s="118"/>
    </row>
    <row r="10" spans="1:8" x14ac:dyDescent="0.25">
      <c r="A10" s="25">
        <v>3</v>
      </c>
      <c r="B10" s="124" t="s">
        <v>127</v>
      </c>
      <c r="C10" s="123">
        <v>3</v>
      </c>
      <c r="D10" s="123">
        <f t="shared" si="0"/>
        <v>248181.81818181818</v>
      </c>
      <c r="E10" s="123"/>
      <c r="F10" s="123">
        <f t="shared" si="1"/>
        <v>248181.81818181818</v>
      </c>
      <c r="G10" s="123">
        <f t="shared" si="2"/>
        <v>248181.81818181818</v>
      </c>
      <c r="H10" s="118"/>
    </row>
    <row r="11" spans="1:8" x14ac:dyDescent="0.25">
      <c r="A11" s="25">
        <v>4</v>
      </c>
      <c r="B11" s="124" t="s">
        <v>128</v>
      </c>
      <c r="C11" s="123">
        <v>2</v>
      </c>
      <c r="D11" s="123">
        <f t="shared" si="0"/>
        <v>165454.54545454544</v>
      </c>
      <c r="E11" s="123"/>
      <c r="F11" s="123">
        <f t="shared" si="1"/>
        <v>165454.54545454544</v>
      </c>
      <c r="G11" s="123">
        <f t="shared" si="2"/>
        <v>165454.54545454544</v>
      </c>
      <c r="H11" s="118"/>
    </row>
    <row r="12" spans="1:8" x14ac:dyDescent="0.25">
      <c r="A12" s="25">
        <v>5</v>
      </c>
      <c r="B12" s="124" t="s">
        <v>129</v>
      </c>
      <c r="C12" s="123">
        <v>3</v>
      </c>
      <c r="D12" s="123">
        <f t="shared" si="0"/>
        <v>248181.81818181818</v>
      </c>
      <c r="E12" s="123"/>
      <c r="F12" s="123">
        <f t="shared" si="1"/>
        <v>248181.81818181818</v>
      </c>
      <c r="G12" s="123">
        <f t="shared" si="2"/>
        <v>248181.81818181818</v>
      </c>
      <c r="H12" s="118"/>
    </row>
    <row r="13" spans="1:8" x14ac:dyDescent="0.25">
      <c r="A13" s="25">
        <v>6</v>
      </c>
      <c r="B13" s="124" t="s">
        <v>130</v>
      </c>
      <c r="C13" s="123">
        <v>5</v>
      </c>
      <c r="D13" s="123">
        <f t="shared" si="0"/>
        <v>413636.36363636365</v>
      </c>
      <c r="E13" s="123"/>
      <c r="F13" s="123">
        <f t="shared" si="1"/>
        <v>413636.36363636365</v>
      </c>
      <c r="G13" s="123">
        <f t="shared" si="2"/>
        <v>413636.36363636365</v>
      </c>
      <c r="H13" s="118"/>
    </row>
    <row r="14" spans="1:8" x14ac:dyDescent="0.25">
      <c r="A14" s="25">
        <v>7</v>
      </c>
      <c r="B14" s="124" t="s">
        <v>131</v>
      </c>
      <c r="C14" s="123">
        <v>7</v>
      </c>
      <c r="D14" s="123">
        <f t="shared" si="0"/>
        <v>579090.90909090906</v>
      </c>
      <c r="E14" s="123"/>
      <c r="F14" s="123">
        <f t="shared" si="1"/>
        <v>579090.90909090906</v>
      </c>
      <c r="G14" s="123">
        <f t="shared" si="2"/>
        <v>579090.90909090906</v>
      </c>
      <c r="H14" s="118"/>
    </row>
    <row r="15" spans="1:8" x14ac:dyDescent="0.25">
      <c r="A15" s="25">
        <v>8</v>
      </c>
      <c r="B15" s="124" t="s">
        <v>132</v>
      </c>
      <c r="C15" s="123">
        <v>3</v>
      </c>
      <c r="D15" s="123">
        <f t="shared" si="0"/>
        <v>248181.81818181818</v>
      </c>
      <c r="E15" s="123"/>
      <c r="F15" s="123">
        <f t="shared" si="1"/>
        <v>248181.81818181818</v>
      </c>
      <c r="G15" s="123">
        <f t="shared" si="2"/>
        <v>248181.81818181818</v>
      </c>
      <c r="H15" s="118"/>
    </row>
    <row r="16" spans="1:8" x14ac:dyDescent="0.25">
      <c r="A16" s="25">
        <v>9</v>
      </c>
      <c r="B16" s="124" t="s">
        <v>133</v>
      </c>
      <c r="C16" s="123">
        <v>3</v>
      </c>
      <c r="D16" s="123">
        <f t="shared" si="0"/>
        <v>248181.81818181818</v>
      </c>
      <c r="E16" s="123"/>
      <c r="F16" s="123">
        <f t="shared" si="1"/>
        <v>248181.81818181818</v>
      </c>
      <c r="G16" s="123">
        <f t="shared" si="2"/>
        <v>248181.81818181818</v>
      </c>
      <c r="H16" s="118"/>
    </row>
    <row r="17" spans="1:8" x14ac:dyDescent="0.25">
      <c r="A17" s="25">
        <v>10</v>
      </c>
      <c r="B17" s="124" t="s">
        <v>134</v>
      </c>
      <c r="C17" s="123">
        <v>7</v>
      </c>
      <c r="D17" s="123">
        <f t="shared" si="0"/>
        <v>579090.90909090906</v>
      </c>
      <c r="E17" s="123"/>
      <c r="F17" s="123">
        <f t="shared" si="1"/>
        <v>579090.90909090906</v>
      </c>
      <c r="G17" s="123">
        <f t="shared" si="2"/>
        <v>579090.90909090906</v>
      </c>
      <c r="H17" s="118"/>
    </row>
    <row r="18" spans="1:8" x14ac:dyDescent="0.25">
      <c r="A18" s="25">
        <v>11</v>
      </c>
      <c r="B18" s="124" t="s">
        <v>135</v>
      </c>
      <c r="C18" s="123">
        <v>2</v>
      </c>
      <c r="D18" s="123">
        <f t="shared" si="0"/>
        <v>165454.54545454544</v>
      </c>
      <c r="E18" s="123"/>
      <c r="F18" s="123">
        <f t="shared" si="1"/>
        <v>165454.54545454544</v>
      </c>
      <c r="G18" s="123">
        <f t="shared" si="2"/>
        <v>165454.54545454544</v>
      </c>
      <c r="H18" s="118"/>
    </row>
    <row r="19" spans="1:8" x14ac:dyDescent="0.25">
      <c r="A19" s="25">
        <v>12</v>
      </c>
      <c r="B19" s="124" t="s">
        <v>136</v>
      </c>
      <c r="C19" s="123">
        <v>2</v>
      </c>
      <c r="D19" s="123">
        <f t="shared" si="0"/>
        <v>165454.54545454544</v>
      </c>
      <c r="E19" s="123"/>
      <c r="F19" s="123">
        <f t="shared" si="1"/>
        <v>165454.54545454544</v>
      </c>
      <c r="G19" s="123">
        <f t="shared" si="2"/>
        <v>165454.54545454544</v>
      </c>
      <c r="H19" s="118"/>
    </row>
    <row r="20" spans="1:8" x14ac:dyDescent="0.25">
      <c r="A20" s="25">
        <v>13</v>
      </c>
      <c r="B20" s="124" t="s">
        <v>137</v>
      </c>
      <c r="C20" s="123">
        <v>4</v>
      </c>
      <c r="D20" s="123">
        <f t="shared" si="0"/>
        <v>330909.09090909088</v>
      </c>
      <c r="E20" s="123"/>
      <c r="F20" s="123">
        <f t="shared" si="1"/>
        <v>330909.09090909088</v>
      </c>
      <c r="G20" s="123">
        <f t="shared" si="2"/>
        <v>330909.09090909088</v>
      </c>
      <c r="H20" s="118"/>
    </row>
    <row r="21" spans="1:8" x14ac:dyDescent="0.25">
      <c r="A21" s="25">
        <v>14</v>
      </c>
      <c r="B21" s="124" t="s">
        <v>138</v>
      </c>
      <c r="C21" s="123">
        <v>2</v>
      </c>
      <c r="D21" s="123">
        <f t="shared" si="0"/>
        <v>165454.54545454544</v>
      </c>
      <c r="E21" s="123"/>
      <c r="F21" s="123">
        <f t="shared" si="1"/>
        <v>165454.54545454544</v>
      </c>
      <c r="G21" s="123">
        <f t="shared" si="2"/>
        <v>165454.54545454544</v>
      </c>
      <c r="H21" s="118"/>
    </row>
    <row r="22" spans="1:8" x14ac:dyDescent="0.25">
      <c r="A22" s="25">
        <v>15</v>
      </c>
      <c r="B22" s="124" t="s">
        <v>139</v>
      </c>
      <c r="C22" s="123">
        <v>2</v>
      </c>
      <c r="D22" s="123">
        <f t="shared" si="0"/>
        <v>165454.54545454544</v>
      </c>
      <c r="E22" s="123"/>
      <c r="F22" s="123">
        <f t="shared" si="1"/>
        <v>165454.54545454544</v>
      </c>
      <c r="G22" s="123">
        <f t="shared" si="2"/>
        <v>165454.54545454544</v>
      </c>
      <c r="H22" s="118"/>
    </row>
    <row r="23" spans="1:8" x14ac:dyDescent="0.25">
      <c r="A23" s="25">
        <v>16</v>
      </c>
      <c r="B23" s="124" t="s">
        <v>140</v>
      </c>
      <c r="C23" s="123">
        <v>2</v>
      </c>
      <c r="D23" s="123">
        <f t="shared" si="0"/>
        <v>165454.54545454544</v>
      </c>
      <c r="E23" s="123"/>
      <c r="F23" s="123">
        <f t="shared" si="1"/>
        <v>165454.54545454544</v>
      </c>
      <c r="G23" s="123">
        <f t="shared" si="2"/>
        <v>165454.54545454544</v>
      </c>
      <c r="H23" s="118"/>
    </row>
    <row r="24" spans="1:8" x14ac:dyDescent="0.25">
      <c r="A24" s="25">
        <v>17</v>
      </c>
      <c r="B24" s="124" t="s">
        <v>141</v>
      </c>
      <c r="C24" s="123">
        <v>2</v>
      </c>
      <c r="D24" s="123">
        <f t="shared" si="0"/>
        <v>165454.54545454544</v>
      </c>
      <c r="E24" s="123"/>
      <c r="F24" s="123">
        <f t="shared" si="1"/>
        <v>165454.54545454544</v>
      </c>
      <c r="G24" s="123">
        <f t="shared" si="2"/>
        <v>165454.54545454544</v>
      </c>
      <c r="H24" s="118"/>
    </row>
    <row r="25" spans="1:8" x14ac:dyDescent="0.25">
      <c r="A25" s="25">
        <v>18</v>
      </c>
      <c r="B25" s="124" t="s">
        <v>142</v>
      </c>
      <c r="C25" s="123">
        <v>3</v>
      </c>
      <c r="D25" s="123">
        <f t="shared" si="0"/>
        <v>248181.81818181818</v>
      </c>
      <c r="E25" s="123"/>
      <c r="F25" s="123">
        <f t="shared" si="1"/>
        <v>248181.81818181818</v>
      </c>
      <c r="G25" s="123">
        <f t="shared" si="2"/>
        <v>248181.81818181818</v>
      </c>
      <c r="H25" s="118"/>
    </row>
    <row r="26" spans="1:8" x14ac:dyDescent="0.25">
      <c r="A26" s="25">
        <v>19</v>
      </c>
      <c r="B26" s="124" t="s">
        <v>143</v>
      </c>
      <c r="C26" s="123">
        <v>6</v>
      </c>
      <c r="D26" s="123">
        <f t="shared" si="0"/>
        <v>496363.63636363635</v>
      </c>
      <c r="E26" s="123"/>
      <c r="F26" s="123">
        <f t="shared" si="1"/>
        <v>496363.63636363635</v>
      </c>
      <c r="G26" s="123">
        <f t="shared" si="2"/>
        <v>496363.63636363635</v>
      </c>
      <c r="H26" s="118"/>
    </row>
    <row r="27" spans="1:8" x14ac:dyDescent="0.25">
      <c r="A27" s="25">
        <v>20</v>
      </c>
      <c r="B27" s="124" t="s">
        <v>144</v>
      </c>
      <c r="C27" s="123">
        <v>7</v>
      </c>
      <c r="D27" s="123">
        <f t="shared" si="0"/>
        <v>579090.90909090906</v>
      </c>
      <c r="E27" s="123"/>
      <c r="F27" s="123">
        <f t="shared" si="1"/>
        <v>579090.90909090906</v>
      </c>
      <c r="G27" s="123">
        <f t="shared" si="2"/>
        <v>579090.90909090906</v>
      </c>
      <c r="H27" s="118"/>
    </row>
    <row r="28" spans="1:8" ht="31.2" x14ac:dyDescent="0.25">
      <c r="A28" s="25">
        <v>21</v>
      </c>
      <c r="B28" s="124" t="s">
        <v>145</v>
      </c>
      <c r="C28" s="123">
        <v>4</v>
      </c>
      <c r="D28" s="123">
        <f t="shared" si="0"/>
        <v>330909.09090909088</v>
      </c>
      <c r="E28" s="123"/>
      <c r="F28" s="123">
        <f t="shared" si="1"/>
        <v>330909.09090909088</v>
      </c>
      <c r="G28" s="123">
        <f t="shared" si="2"/>
        <v>330909.09090909088</v>
      </c>
      <c r="H28" s="118"/>
    </row>
    <row r="29" spans="1:8" x14ac:dyDescent="0.25">
      <c r="A29" s="25">
        <v>22</v>
      </c>
      <c r="B29" s="124" t="s">
        <v>146</v>
      </c>
      <c r="C29" s="123">
        <v>2</v>
      </c>
      <c r="D29" s="123">
        <f t="shared" si="0"/>
        <v>165454.54545454544</v>
      </c>
      <c r="E29" s="123"/>
      <c r="F29" s="123">
        <f t="shared" si="1"/>
        <v>165454.54545454544</v>
      </c>
      <c r="G29" s="123">
        <f t="shared" si="2"/>
        <v>165454.54545454544</v>
      </c>
      <c r="H29" s="118"/>
    </row>
    <row r="30" spans="1:8" x14ac:dyDescent="0.25">
      <c r="A30" s="25">
        <v>23</v>
      </c>
      <c r="B30" s="124" t="s">
        <v>147</v>
      </c>
      <c r="C30" s="123">
        <v>2</v>
      </c>
      <c r="D30" s="123">
        <f t="shared" si="0"/>
        <v>165454.54545454544</v>
      </c>
      <c r="E30" s="123"/>
      <c r="F30" s="123">
        <f t="shared" si="1"/>
        <v>165454.54545454544</v>
      </c>
      <c r="G30" s="123">
        <f t="shared" si="2"/>
        <v>165454.54545454544</v>
      </c>
      <c r="H30" s="118"/>
    </row>
    <row r="31" spans="1:8" x14ac:dyDescent="0.25">
      <c r="A31" s="25">
        <v>24</v>
      </c>
      <c r="B31" s="124" t="s">
        <v>148</v>
      </c>
      <c r="C31" s="123">
        <v>5</v>
      </c>
      <c r="D31" s="123">
        <f t="shared" si="0"/>
        <v>413636.36363636365</v>
      </c>
      <c r="E31" s="123"/>
      <c r="F31" s="123">
        <f t="shared" si="1"/>
        <v>413636.36363636365</v>
      </c>
      <c r="G31" s="123">
        <f t="shared" si="2"/>
        <v>413636.36363636365</v>
      </c>
      <c r="H31" s="118"/>
    </row>
    <row r="32" spans="1:8" x14ac:dyDescent="0.25">
      <c r="A32" s="25">
        <v>25</v>
      </c>
      <c r="B32" s="124" t="s">
        <v>149</v>
      </c>
      <c r="C32" s="123">
        <v>5</v>
      </c>
      <c r="D32" s="123">
        <f t="shared" si="0"/>
        <v>413636.36363636365</v>
      </c>
      <c r="E32" s="123"/>
      <c r="F32" s="123">
        <f t="shared" si="1"/>
        <v>413636.36363636365</v>
      </c>
      <c r="G32" s="123">
        <f t="shared" si="2"/>
        <v>413636.36363636365</v>
      </c>
      <c r="H32" s="118"/>
    </row>
    <row r="33" spans="1:8" x14ac:dyDescent="0.25">
      <c r="A33" s="25">
        <v>26</v>
      </c>
      <c r="B33" s="124" t="s">
        <v>150</v>
      </c>
      <c r="C33" s="123">
        <v>5</v>
      </c>
      <c r="D33" s="123">
        <f t="shared" si="0"/>
        <v>413636.36363636365</v>
      </c>
      <c r="E33" s="123"/>
      <c r="F33" s="123">
        <f t="shared" si="1"/>
        <v>413636.36363636365</v>
      </c>
      <c r="G33" s="123">
        <f t="shared" si="2"/>
        <v>413636.36363636365</v>
      </c>
      <c r="H33" s="118"/>
    </row>
    <row r="34" spans="1:8" ht="31.2" x14ac:dyDescent="0.25">
      <c r="A34" s="25">
        <v>27</v>
      </c>
      <c r="B34" s="124" t="s">
        <v>151</v>
      </c>
      <c r="C34" s="123">
        <v>4</v>
      </c>
      <c r="D34" s="123">
        <f t="shared" si="0"/>
        <v>330909.09090909088</v>
      </c>
      <c r="E34" s="123"/>
      <c r="F34" s="123">
        <f t="shared" si="1"/>
        <v>330909.09090909088</v>
      </c>
      <c r="G34" s="123">
        <f t="shared" si="2"/>
        <v>330909.09090909088</v>
      </c>
      <c r="H34" s="118"/>
    </row>
    <row r="35" spans="1:8" x14ac:dyDescent="0.25">
      <c r="A35" s="25">
        <v>28</v>
      </c>
      <c r="B35" s="124" t="s">
        <v>152</v>
      </c>
      <c r="C35" s="123">
        <v>2</v>
      </c>
      <c r="D35" s="123">
        <f t="shared" si="0"/>
        <v>165454.54545454544</v>
      </c>
      <c r="E35" s="123"/>
      <c r="F35" s="123">
        <f t="shared" si="1"/>
        <v>165454.54545454544</v>
      </c>
      <c r="G35" s="123">
        <f t="shared" si="2"/>
        <v>165454.54545454544</v>
      </c>
      <c r="H35" s="118"/>
    </row>
    <row r="36" spans="1:8" ht="31.2" x14ac:dyDescent="0.25">
      <c r="A36" s="25">
        <v>29</v>
      </c>
      <c r="B36" s="124" t="s">
        <v>153</v>
      </c>
      <c r="C36" s="123">
        <v>2</v>
      </c>
      <c r="D36" s="123">
        <f t="shared" si="0"/>
        <v>165454.54545454544</v>
      </c>
      <c r="E36" s="123"/>
      <c r="F36" s="123">
        <f t="shared" ref="F36:F50" si="3">D36</f>
        <v>165454.54545454544</v>
      </c>
      <c r="G36" s="123">
        <f t="shared" ref="G36:G53" si="4">F36</f>
        <v>165454.54545454544</v>
      </c>
      <c r="H36" s="118"/>
    </row>
    <row r="37" spans="1:8" x14ac:dyDescent="0.25">
      <c r="A37" s="25">
        <v>30</v>
      </c>
      <c r="B37" s="124" t="s">
        <v>154</v>
      </c>
      <c r="C37" s="123">
        <v>3</v>
      </c>
      <c r="D37" s="123">
        <f t="shared" si="0"/>
        <v>248181.81818181818</v>
      </c>
      <c r="E37" s="123"/>
      <c r="F37" s="123">
        <f t="shared" si="3"/>
        <v>248181.81818181818</v>
      </c>
      <c r="G37" s="123">
        <f t="shared" si="4"/>
        <v>248181.81818181818</v>
      </c>
      <c r="H37" s="118"/>
    </row>
    <row r="38" spans="1:8" ht="31.2" x14ac:dyDescent="0.25">
      <c r="A38" s="25">
        <v>31</v>
      </c>
      <c r="B38" s="124" t="s">
        <v>155</v>
      </c>
      <c r="C38" s="123">
        <v>5</v>
      </c>
      <c r="D38" s="123">
        <f t="shared" si="0"/>
        <v>413636.36363636365</v>
      </c>
      <c r="E38" s="123"/>
      <c r="F38" s="123">
        <f t="shared" si="3"/>
        <v>413636.36363636365</v>
      </c>
      <c r="G38" s="123">
        <f t="shared" si="4"/>
        <v>413636.36363636365</v>
      </c>
      <c r="H38" s="118"/>
    </row>
    <row r="39" spans="1:8" x14ac:dyDescent="0.25">
      <c r="A39" s="25">
        <v>32</v>
      </c>
      <c r="B39" s="124" t="s">
        <v>156</v>
      </c>
      <c r="C39" s="123">
        <v>3</v>
      </c>
      <c r="D39" s="123">
        <f t="shared" si="0"/>
        <v>248181.81818181818</v>
      </c>
      <c r="E39" s="123"/>
      <c r="F39" s="123">
        <f t="shared" si="3"/>
        <v>248181.81818181818</v>
      </c>
      <c r="G39" s="123">
        <f t="shared" si="4"/>
        <v>248181.81818181818</v>
      </c>
      <c r="H39" s="118"/>
    </row>
    <row r="40" spans="1:8" x14ac:dyDescent="0.25">
      <c r="A40" s="25">
        <v>33</v>
      </c>
      <c r="B40" s="124" t="s">
        <v>157</v>
      </c>
      <c r="C40" s="123">
        <v>3</v>
      </c>
      <c r="D40" s="123">
        <f t="shared" si="0"/>
        <v>248181.81818181818</v>
      </c>
      <c r="E40" s="123"/>
      <c r="F40" s="123">
        <f t="shared" si="3"/>
        <v>248181.81818181818</v>
      </c>
      <c r="G40" s="123">
        <f t="shared" si="4"/>
        <v>248181.81818181818</v>
      </c>
      <c r="H40" s="118"/>
    </row>
    <row r="41" spans="1:8" x14ac:dyDescent="0.25">
      <c r="A41" s="25">
        <v>34</v>
      </c>
      <c r="B41" s="124" t="s">
        <v>158</v>
      </c>
      <c r="C41" s="123">
        <v>2</v>
      </c>
      <c r="D41" s="123">
        <f t="shared" si="0"/>
        <v>165454.54545454544</v>
      </c>
      <c r="E41" s="123"/>
      <c r="F41" s="123">
        <f t="shared" si="3"/>
        <v>165454.54545454544</v>
      </c>
      <c r="G41" s="123">
        <f t="shared" si="4"/>
        <v>165454.54545454544</v>
      </c>
      <c r="H41" s="118"/>
    </row>
    <row r="42" spans="1:8" ht="31.2" x14ac:dyDescent="0.25">
      <c r="A42" s="25">
        <v>35</v>
      </c>
      <c r="B42" s="124" t="s">
        <v>159</v>
      </c>
      <c r="C42" s="123">
        <v>4</v>
      </c>
      <c r="D42" s="123">
        <f t="shared" si="0"/>
        <v>330909.09090909088</v>
      </c>
      <c r="E42" s="123"/>
      <c r="F42" s="123">
        <f t="shared" si="3"/>
        <v>330909.09090909088</v>
      </c>
      <c r="G42" s="123">
        <f t="shared" si="4"/>
        <v>330909.09090909088</v>
      </c>
      <c r="H42" s="118"/>
    </row>
    <row r="43" spans="1:8" x14ac:dyDescent="0.25">
      <c r="A43" s="25">
        <v>36</v>
      </c>
      <c r="B43" s="124" t="s">
        <v>160</v>
      </c>
      <c r="C43" s="123">
        <v>15</v>
      </c>
      <c r="D43" s="123">
        <f t="shared" si="0"/>
        <v>1240909.0909090908</v>
      </c>
      <c r="E43" s="123"/>
      <c r="F43" s="123">
        <f t="shared" si="3"/>
        <v>1240909.0909090908</v>
      </c>
      <c r="G43" s="123">
        <f t="shared" si="4"/>
        <v>1240909.0909090908</v>
      </c>
      <c r="H43" s="118"/>
    </row>
    <row r="44" spans="1:8" x14ac:dyDescent="0.25">
      <c r="A44" s="25">
        <v>37</v>
      </c>
      <c r="B44" s="124" t="s">
        <v>161</v>
      </c>
      <c r="C44" s="123">
        <v>3</v>
      </c>
      <c r="D44" s="123">
        <f t="shared" si="0"/>
        <v>248181.81818181818</v>
      </c>
      <c r="E44" s="123"/>
      <c r="F44" s="123">
        <f t="shared" si="3"/>
        <v>248181.81818181818</v>
      </c>
      <c r="G44" s="123">
        <f t="shared" si="4"/>
        <v>248181.81818181818</v>
      </c>
      <c r="H44" s="118"/>
    </row>
    <row r="45" spans="1:8" x14ac:dyDescent="0.25">
      <c r="A45" s="25">
        <v>38</v>
      </c>
      <c r="B45" s="124" t="s">
        <v>162</v>
      </c>
      <c r="C45" s="123">
        <v>3</v>
      </c>
      <c r="D45" s="123">
        <f t="shared" si="0"/>
        <v>248181.81818181818</v>
      </c>
      <c r="E45" s="123"/>
      <c r="F45" s="123">
        <f t="shared" si="3"/>
        <v>248181.81818181818</v>
      </c>
      <c r="G45" s="123">
        <f t="shared" si="4"/>
        <v>248181.81818181818</v>
      </c>
      <c r="H45" s="118"/>
    </row>
    <row r="46" spans="1:8" ht="31.2" x14ac:dyDescent="0.25">
      <c r="A46" s="25">
        <v>39</v>
      </c>
      <c r="B46" s="124" t="s">
        <v>163</v>
      </c>
      <c r="C46" s="123">
        <v>3</v>
      </c>
      <c r="D46" s="123">
        <f t="shared" si="0"/>
        <v>248181.81818181818</v>
      </c>
      <c r="E46" s="123"/>
      <c r="F46" s="123">
        <f t="shared" si="3"/>
        <v>248181.81818181818</v>
      </c>
      <c r="G46" s="123">
        <f t="shared" si="4"/>
        <v>248181.81818181818</v>
      </c>
      <c r="H46" s="118"/>
    </row>
    <row r="47" spans="1:8" ht="31.2" x14ac:dyDescent="0.25">
      <c r="A47" s="25">
        <v>40</v>
      </c>
      <c r="B47" s="124" t="s">
        <v>164</v>
      </c>
      <c r="C47" s="123">
        <v>2</v>
      </c>
      <c r="D47" s="123">
        <f t="shared" si="0"/>
        <v>165454.54545454544</v>
      </c>
      <c r="E47" s="123"/>
      <c r="F47" s="123">
        <f t="shared" si="3"/>
        <v>165454.54545454544</v>
      </c>
      <c r="G47" s="123">
        <f t="shared" si="4"/>
        <v>165454.54545454544</v>
      </c>
      <c r="H47" s="118"/>
    </row>
    <row r="48" spans="1:8" x14ac:dyDescent="0.25">
      <c r="A48" s="25">
        <v>41</v>
      </c>
      <c r="B48" s="124" t="s">
        <v>165</v>
      </c>
      <c r="C48" s="123">
        <v>2</v>
      </c>
      <c r="D48" s="123">
        <f t="shared" si="0"/>
        <v>165454.54545454544</v>
      </c>
      <c r="E48" s="123"/>
      <c r="F48" s="123">
        <f t="shared" si="3"/>
        <v>165454.54545454544</v>
      </c>
      <c r="G48" s="123">
        <f t="shared" si="4"/>
        <v>165454.54545454544</v>
      </c>
      <c r="H48" s="118"/>
    </row>
    <row r="49" spans="1:8" x14ac:dyDescent="0.25">
      <c r="A49" s="25">
        <v>42</v>
      </c>
      <c r="B49" s="124" t="s">
        <v>166</v>
      </c>
      <c r="C49" s="123">
        <v>3</v>
      </c>
      <c r="D49" s="123">
        <f t="shared" si="0"/>
        <v>248181.81818181818</v>
      </c>
      <c r="E49" s="123"/>
      <c r="F49" s="123">
        <f t="shared" si="3"/>
        <v>248181.81818181818</v>
      </c>
      <c r="G49" s="123">
        <f t="shared" si="4"/>
        <v>248181.81818181818</v>
      </c>
      <c r="H49" s="118"/>
    </row>
    <row r="50" spans="1:8" x14ac:dyDescent="0.25">
      <c r="A50" s="25">
        <v>43</v>
      </c>
      <c r="B50" s="124" t="s">
        <v>167</v>
      </c>
      <c r="C50" s="123">
        <v>1</v>
      </c>
      <c r="D50" s="123">
        <f t="shared" si="0"/>
        <v>82727.272727272721</v>
      </c>
      <c r="E50" s="123"/>
      <c r="F50" s="123">
        <f t="shared" si="3"/>
        <v>82727.272727272721</v>
      </c>
      <c r="G50" s="123">
        <f t="shared" si="4"/>
        <v>82727.272727272721</v>
      </c>
      <c r="H50" s="118"/>
    </row>
    <row r="51" spans="1:8" x14ac:dyDescent="0.25">
      <c r="A51" s="25">
        <v>44</v>
      </c>
      <c r="B51" s="124" t="s">
        <v>168</v>
      </c>
      <c r="C51" s="123">
        <v>3</v>
      </c>
      <c r="D51" s="123">
        <f t="shared" si="0"/>
        <v>248181.81818181818</v>
      </c>
      <c r="E51" s="123"/>
      <c r="F51" s="123">
        <f t="shared" ref="F51:F84" si="5">D51</f>
        <v>248181.81818181818</v>
      </c>
      <c r="G51" s="123">
        <f t="shared" si="4"/>
        <v>248181.81818181818</v>
      </c>
      <c r="H51" s="118"/>
    </row>
    <row r="52" spans="1:8" x14ac:dyDescent="0.25">
      <c r="A52" s="25">
        <v>45</v>
      </c>
      <c r="B52" s="124" t="s">
        <v>169</v>
      </c>
      <c r="C52" s="123">
        <v>2</v>
      </c>
      <c r="D52" s="123">
        <f t="shared" si="0"/>
        <v>165454.54545454544</v>
      </c>
      <c r="E52" s="123"/>
      <c r="F52" s="123">
        <f t="shared" si="5"/>
        <v>165454.54545454544</v>
      </c>
      <c r="G52" s="123">
        <f t="shared" si="4"/>
        <v>165454.54545454544</v>
      </c>
      <c r="H52" s="118"/>
    </row>
    <row r="53" spans="1:8" x14ac:dyDescent="0.25">
      <c r="A53" s="25">
        <v>46</v>
      </c>
      <c r="B53" s="124" t="s">
        <v>170</v>
      </c>
      <c r="C53" s="123">
        <v>2</v>
      </c>
      <c r="D53" s="123">
        <f t="shared" si="0"/>
        <v>165454.54545454544</v>
      </c>
      <c r="E53" s="123"/>
      <c r="F53" s="123">
        <f t="shared" si="5"/>
        <v>165454.54545454544</v>
      </c>
      <c r="G53" s="123">
        <f t="shared" si="4"/>
        <v>165454.54545454544</v>
      </c>
      <c r="H53" s="118"/>
    </row>
    <row r="54" spans="1:8" x14ac:dyDescent="0.25">
      <c r="A54" s="25">
        <v>47</v>
      </c>
      <c r="B54" s="124" t="s">
        <v>171</v>
      </c>
      <c r="C54" s="123">
        <v>2</v>
      </c>
      <c r="D54" s="123">
        <f t="shared" si="0"/>
        <v>165454.54545454544</v>
      </c>
      <c r="E54" s="123"/>
      <c r="F54" s="123">
        <f t="shared" si="5"/>
        <v>165454.54545454544</v>
      </c>
      <c r="G54" s="123">
        <f t="shared" ref="G54:G85" si="6">F54</f>
        <v>165454.54545454544</v>
      </c>
      <c r="H54" s="118"/>
    </row>
    <row r="55" spans="1:8" x14ac:dyDescent="0.25">
      <c r="A55" s="25">
        <v>48</v>
      </c>
      <c r="B55" s="124" t="s">
        <v>172</v>
      </c>
      <c r="C55" s="123">
        <v>2</v>
      </c>
      <c r="D55" s="123">
        <f t="shared" si="0"/>
        <v>165454.54545454544</v>
      </c>
      <c r="E55" s="123"/>
      <c r="F55" s="123">
        <f t="shared" si="5"/>
        <v>165454.54545454544</v>
      </c>
      <c r="G55" s="123">
        <f t="shared" si="6"/>
        <v>165454.54545454544</v>
      </c>
      <c r="H55" s="118"/>
    </row>
    <row r="56" spans="1:8" x14ac:dyDescent="0.25">
      <c r="A56" s="25">
        <v>49</v>
      </c>
      <c r="B56" s="124" t="s">
        <v>173</v>
      </c>
      <c r="C56" s="123">
        <v>2</v>
      </c>
      <c r="D56" s="123">
        <f t="shared" si="0"/>
        <v>165454.54545454544</v>
      </c>
      <c r="E56" s="123"/>
      <c r="F56" s="123">
        <f t="shared" si="5"/>
        <v>165454.54545454544</v>
      </c>
      <c r="G56" s="123">
        <f t="shared" si="6"/>
        <v>165454.54545454544</v>
      </c>
      <c r="H56" s="118"/>
    </row>
    <row r="57" spans="1:8" x14ac:dyDescent="0.25">
      <c r="A57" s="25">
        <v>50</v>
      </c>
      <c r="B57" s="124" t="s">
        <v>174</v>
      </c>
      <c r="C57" s="123">
        <v>2</v>
      </c>
      <c r="D57" s="123">
        <f t="shared" si="0"/>
        <v>165454.54545454544</v>
      </c>
      <c r="E57" s="123"/>
      <c r="F57" s="123">
        <f t="shared" si="5"/>
        <v>165454.54545454544</v>
      </c>
      <c r="G57" s="123">
        <f t="shared" si="6"/>
        <v>165454.54545454544</v>
      </c>
      <c r="H57" s="118"/>
    </row>
    <row r="58" spans="1:8" x14ac:dyDescent="0.25">
      <c r="A58" s="25">
        <v>51</v>
      </c>
      <c r="B58" s="124" t="s">
        <v>175</v>
      </c>
      <c r="C58" s="123">
        <v>2</v>
      </c>
      <c r="D58" s="123">
        <f t="shared" si="0"/>
        <v>165454.54545454544</v>
      </c>
      <c r="E58" s="123"/>
      <c r="F58" s="123">
        <f t="shared" si="5"/>
        <v>165454.54545454544</v>
      </c>
      <c r="G58" s="123">
        <f t="shared" si="6"/>
        <v>165454.54545454544</v>
      </c>
      <c r="H58" s="118"/>
    </row>
    <row r="59" spans="1:8" x14ac:dyDescent="0.25">
      <c r="A59" s="25">
        <v>52</v>
      </c>
      <c r="B59" s="124" t="s">
        <v>176</v>
      </c>
      <c r="C59" s="123">
        <v>2</v>
      </c>
      <c r="D59" s="123">
        <f t="shared" si="0"/>
        <v>165454.54545454544</v>
      </c>
      <c r="E59" s="123"/>
      <c r="F59" s="123">
        <f t="shared" si="5"/>
        <v>165454.54545454544</v>
      </c>
      <c r="G59" s="123">
        <f t="shared" si="6"/>
        <v>165454.54545454544</v>
      </c>
      <c r="H59" s="118"/>
    </row>
    <row r="60" spans="1:8" ht="31.2" x14ac:dyDescent="0.25">
      <c r="A60" s="25">
        <v>53</v>
      </c>
      <c r="B60" s="124" t="s">
        <v>177</v>
      </c>
      <c r="C60" s="123">
        <v>3</v>
      </c>
      <c r="D60" s="123">
        <f t="shared" si="0"/>
        <v>248181.81818181818</v>
      </c>
      <c r="E60" s="123"/>
      <c r="F60" s="123">
        <f t="shared" si="5"/>
        <v>248181.81818181818</v>
      </c>
      <c r="G60" s="123">
        <f t="shared" si="6"/>
        <v>248181.81818181818</v>
      </c>
      <c r="H60" s="118"/>
    </row>
    <row r="61" spans="1:8" ht="31.2" x14ac:dyDescent="0.25">
      <c r="A61" s="25">
        <v>54</v>
      </c>
      <c r="B61" s="124" t="s">
        <v>178</v>
      </c>
      <c r="C61" s="123">
        <v>5</v>
      </c>
      <c r="D61" s="123">
        <f t="shared" si="0"/>
        <v>413636.36363636365</v>
      </c>
      <c r="E61" s="123"/>
      <c r="F61" s="123">
        <f t="shared" si="5"/>
        <v>413636.36363636365</v>
      </c>
      <c r="G61" s="123">
        <f t="shared" si="6"/>
        <v>413636.36363636365</v>
      </c>
      <c r="H61" s="118"/>
    </row>
    <row r="62" spans="1:8" ht="31.2" x14ac:dyDescent="0.25">
      <c r="A62" s="25">
        <v>55</v>
      </c>
      <c r="B62" s="124" t="s">
        <v>179</v>
      </c>
      <c r="C62" s="123">
        <v>3</v>
      </c>
      <c r="D62" s="123">
        <f t="shared" si="0"/>
        <v>248181.81818181818</v>
      </c>
      <c r="E62" s="123"/>
      <c r="F62" s="123">
        <f t="shared" si="5"/>
        <v>248181.81818181818</v>
      </c>
      <c r="G62" s="123">
        <f t="shared" si="6"/>
        <v>248181.81818181818</v>
      </c>
      <c r="H62" s="118"/>
    </row>
    <row r="63" spans="1:8" x14ac:dyDescent="0.25">
      <c r="A63" s="25">
        <v>56</v>
      </c>
      <c r="B63" s="124" t="s">
        <v>180</v>
      </c>
      <c r="C63" s="123">
        <v>1</v>
      </c>
      <c r="D63" s="123">
        <f t="shared" si="0"/>
        <v>82727.272727272721</v>
      </c>
      <c r="E63" s="123"/>
      <c r="F63" s="123">
        <f t="shared" si="5"/>
        <v>82727.272727272721</v>
      </c>
      <c r="G63" s="123">
        <f t="shared" si="6"/>
        <v>82727.272727272721</v>
      </c>
      <c r="H63" s="118"/>
    </row>
    <row r="64" spans="1:8" x14ac:dyDescent="0.25">
      <c r="A64" s="25">
        <v>57</v>
      </c>
      <c r="B64" s="124" t="s">
        <v>181</v>
      </c>
      <c r="C64" s="123">
        <v>1</v>
      </c>
      <c r="D64" s="123">
        <f t="shared" si="0"/>
        <v>82727.272727272721</v>
      </c>
      <c r="E64" s="123"/>
      <c r="F64" s="123">
        <f t="shared" si="5"/>
        <v>82727.272727272721</v>
      </c>
      <c r="G64" s="123">
        <f t="shared" si="6"/>
        <v>82727.272727272721</v>
      </c>
      <c r="H64" s="118"/>
    </row>
    <row r="65" spans="1:8" ht="31.2" x14ac:dyDescent="0.25">
      <c r="A65" s="25">
        <v>58</v>
      </c>
      <c r="B65" s="124" t="s">
        <v>182</v>
      </c>
      <c r="C65" s="123">
        <v>1</v>
      </c>
      <c r="D65" s="123">
        <f t="shared" si="0"/>
        <v>82727.272727272721</v>
      </c>
      <c r="E65" s="123"/>
      <c r="F65" s="123">
        <f t="shared" si="5"/>
        <v>82727.272727272721</v>
      </c>
      <c r="G65" s="123">
        <f t="shared" si="6"/>
        <v>82727.272727272721</v>
      </c>
      <c r="H65" s="118"/>
    </row>
    <row r="66" spans="1:8" ht="31.2" x14ac:dyDescent="0.25">
      <c r="A66" s="25">
        <v>59</v>
      </c>
      <c r="B66" s="124" t="s">
        <v>183</v>
      </c>
      <c r="C66" s="123">
        <v>3</v>
      </c>
      <c r="D66" s="123">
        <f t="shared" si="0"/>
        <v>248181.81818181818</v>
      </c>
      <c r="E66" s="123"/>
      <c r="F66" s="123">
        <f t="shared" si="5"/>
        <v>248181.81818181818</v>
      </c>
      <c r="G66" s="123">
        <f t="shared" si="6"/>
        <v>248181.81818181818</v>
      </c>
      <c r="H66" s="118"/>
    </row>
    <row r="67" spans="1:8" x14ac:dyDescent="0.25">
      <c r="A67" s="25">
        <v>60</v>
      </c>
      <c r="B67" s="124" t="s">
        <v>184</v>
      </c>
      <c r="C67" s="123">
        <v>3</v>
      </c>
      <c r="D67" s="123">
        <f t="shared" si="0"/>
        <v>248181.81818181818</v>
      </c>
      <c r="E67" s="123"/>
      <c r="F67" s="123">
        <f t="shared" si="5"/>
        <v>248181.81818181818</v>
      </c>
      <c r="G67" s="123">
        <f t="shared" si="6"/>
        <v>248181.81818181818</v>
      </c>
      <c r="H67" s="118"/>
    </row>
    <row r="68" spans="1:8" x14ac:dyDescent="0.25">
      <c r="A68" s="25">
        <v>61</v>
      </c>
      <c r="B68" s="124" t="s">
        <v>185</v>
      </c>
      <c r="C68" s="123">
        <v>3</v>
      </c>
      <c r="D68" s="123">
        <f t="shared" si="0"/>
        <v>248181.81818181818</v>
      </c>
      <c r="E68" s="123"/>
      <c r="F68" s="123">
        <f t="shared" si="5"/>
        <v>248181.81818181818</v>
      </c>
      <c r="G68" s="123">
        <f t="shared" si="6"/>
        <v>248181.81818181818</v>
      </c>
      <c r="H68" s="118"/>
    </row>
    <row r="69" spans="1:8" x14ac:dyDescent="0.25">
      <c r="A69" s="25">
        <v>62</v>
      </c>
      <c r="B69" s="124" t="s">
        <v>186</v>
      </c>
      <c r="C69" s="123">
        <v>5</v>
      </c>
      <c r="D69" s="123">
        <f t="shared" si="0"/>
        <v>413636.36363636365</v>
      </c>
      <c r="E69" s="123"/>
      <c r="F69" s="123">
        <f t="shared" si="5"/>
        <v>413636.36363636365</v>
      </c>
      <c r="G69" s="123">
        <f t="shared" si="6"/>
        <v>413636.36363636365</v>
      </c>
      <c r="H69" s="118"/>
    </row>
    <row r="70" spans="1:8" ht="31.2" x14ac:dyDescent="0.25">
      <c r="A70" s="25">
        <v>63</v>
      </c>
      <c r="B70" s="125" t="s">
        <v>187</v>
      </c>
      <c r="C70" s="123">
        <v>3</v>
      </c>
      <c r="D70" s="123">
        <f t="shared" si="0"/>
        <v>248181.81818181818</v>
      </c>
      <c r="E70" s="123"/>
      <c r="F70" s="123">
        <f t="shared" si="5"/>
        <v>248181.81818181818</v>
      </c>
      <c r="G70" s="123">
        <f t="shared" si="6"/>
        <v>248181.81818181818</v>
      </c>
      <c r="H70" s="118"/>
    </row>
    <row r="71" spans="1:8" ht="31.2" x14ac:dyDescent="0.25">
      <c r="A71" s="25">
        <v>64</v>
      </c>
      <c r="B71" s="124" t="s">
        <v>188</v>
      </c>
      <c r="C71" s="123">
        <v>6</v>
      </c>
      <c r="D71" s="123">
        <f t="shared" si="0"/>
        <v>496363.63636363635</v>
      </c>
      <c r="E71" s="123"/>
      <c r="F71" s="123">
        <f t="shared" si="5"/>
        <v>496363.63636363635</v>
      </c>
      <c r="G71" s="123">
        <f t="shared" si="6"/>
        <v>496363.63636363635</v>
      </c>
      <c r="H71" s="118"/>
    </row>
    <row r="72" spans="1:8" ht="31.2" x14ac:dyDescent="0.25">
      <c r="A72" s="25">
        <v>65</v>
      </c>
      <c r="B72" s="124" t="s">
        <v>189</v>
      </c>
      <c r="C72" s="123">
        <v>3</v>
      </c>
      <c r="D72" s="123">
        <f t="shared" si="0"/>
        <v>248181.81818181818</v>
      </c>
      <c r="E72" s="123"/>
      <c r="F72" s="123">
        <f t="shared" si="5"/>
        <v>248181.81818181818</v>
      </c>
      <c r="G72" s="123">
        <f t="shared" si="6"/>
        <v>248181.81818181818</v>
      </c>
      <c r="H72" s="118"/>
    </row>
    <row r="73" spans="1:8" x14ac:dyDescent="0.25">
      <c r="A73" s="25">
        <v>66</v>
      </c>
      <c r="B73" s="124" t="s">
        <v>190</v>
      </c>
      <c r="C73" s="123">
        <v>2</v>
      </c>
      <c r="D73" s="123">
        <f t="shared" ref="D73:D97" si="7">C73*3640000/2/22</f>
        <v>165454.54545454544</v>
      </c>
      <c r="E73" s="123"/>
      <c r="F73" s="123">
        <f t="shared" si="5"/>
        <v>165454.54545454544</v>
      </c>
      <c r="G73" s="123">
        <f t="shared" si="6"/>
        <v>165454.54545454544</v>
      </c>
      <c r="H73" s="118"/>
    </row>
    <row r="74" spans="1:8" x14ac:dyDescent="0.25">
      <c r="A74" s="25">
        <v>67</v>
      </c>
      <c r="B74" s="124" t="s">
        <v>191</v>
      </c>
      <c r="C74" s="123">
        <v>2</v>
      </c>
      <c r="D74" s="123">
        <f t="shared" si="7"/>
        <v>165454.54545454544</v>
      </c>
      <c r="E74" s="123"/>
      <c r="F74" s="123">
        <f t="shared" si="5"/>
        <v>165454.54545454544</v>
      </c>
      <c r="G74" s="123">
        <f t="shared" si="6"/>
        <v>165454.54545454544</v>
      </c>
      <c r="H74" s="118">
        <f>[2]Sheet1!G161</f>
        <v>6826.7188020000003</v>
      </c>
    </row>
    <row r="75" spans="1:8" x14ac:dyDescent="0.25">
      <c r="A75" s="25">
        <v>68</v>
      </c>
      <c r="B75" s="124" t="s">
        <v>192</v>
      </c>
      <c r="C75" s="123">
        <v>2</v>
      </c>
      <c r="D75" s="123">
        <f t="shared" si="7"/>
        <v>165454.54545454544</v>
      </c>
      <c r="E75" s="123"/>
      <c r="F75" s="123">
        <f t="shared" si="5"/>
        <v>165454.54545454544</v>
      </c>
      <c r="G75" s="123">
        <f t="shared" si="6"/>
        <v>165454.54545454544</v>
      </c>
      <c r="H75" s="118"/>
    </row>
    <row r="76" spans="1:8" x14ac:dyDescent="0.25">
      <c r="A76" s="25">
        <v>69</v>
      </c>
      <c r="B76" s="124" t="s">
        <v>193</v>
      </c>
      <c r="C76" s="123">
        <v>3</v>
      </c>
      <c r="D76" s="123">
        <f t="shared" si="7"/>
        <v>248181.81818181818</v>
      </c>
      <c r="E76" s="123"/>
      <c r="F76" s="123">
        <f t="shared" si="5"/>
        <v>248181.81818181818</v>
      </c>
      <c r="G76" s="123">
        <f t="shared" si="6"/>
        <v>248181.81818181818</v>
      </c>
      <c r="H76" s="118"/>
    </row>
    <row r="77" spans="1:8" ht="31.2" x14ac:dyDescent="0.25">
      <c r="A77" s="25">
        <v>70</v>
      </c>
      <c r="B77" s="124" t="s">
        <v>194</v>
      </c>
      <c r="C77" s="123">
        <v>3</v>
      </c>
      <c r="D77" s="123">
        <f t="shared" si="7"/>
        <v>248181.81818181818</v>
      </c>
      <c r="E77" s="123"/>
      <c r="F77" s="123">
        <f t="shared" si="5"/>
        <v>248181.81818181818</v>
      </c>
      <c r="G77" s="123">
        <f t="shared" si="6"/>
        <v>248181.81818181818</v>
      </c>
      <c r="H77" s="118"/>
    </row>
    <row r="78" spans="1:8" ht="31.2" x14ac:dyDescent="0.25">
      <c r="A78" s="25">
        <v>71</v>
      </c>
      <c r="B78" s="124" t="s">
        <v>195</v>
      </c>
      <c r="C78" s="123">
        <v>5</v>
      </c>
      <c r="D78" s="123">
        <f t="shared" si="7"/>
        <v>413636.36363636365</v>
      </c>
      <c r="E78" s="123"/>
      <c r="F78" s="123">
        <f t="shared" si="5"/>
        <v>413636.36363636365</v>
      </c>
      <c r="G78" s="123">
        <f t="shared" si="6"/>
        <v>413636.36363636365</v>
      </c>
      <c r="H78" s="118"/>
    </row>
    <row r="79" spans="1:8" x14ac:dyDescent="0.25">
      <c r="A79" s="25">
        <v>72</v>
      </c>
      <c r="B79" s="124" t="s">
        <v>196</v>
      </c>
      <c r="C79" s="123">
        <v>3</v>
      </c>
      <c r="D79" s="123">
        <f t="shared" si="7"/>
        <v>248181.81818181818</v>
      </c>
      <c r="E79" s="123"/>
      <c r="F79" s="123">
        <f t="shared" si="5"/>
        <v>248181.81818181818</v>
      </c>
      <c r="G79" s="123">
        <f t="shared" si="6"/>
        <v>248181.81818181818</v>
      </c>
      <c r="H79" s="118"/>
    </row>
    <row r="80" spans="1:8" x14ac:dyDescent="0.25">
      <c r="A80" s="25">
        <v>73</v>
      </c>
      <c r="B80" s="124" t="s">
        <v>197</v>
      </c>
      <c r="C80" s="123">
        <v>3</v>
      </c>
      <c r="D80" s="123">
        <f t="shared" si="7"/>
        <v>248181.81818181818</v>
      </c>
      <c r="E80" s="123"/>
      <c r="F80" s="123">
        <f t="shared" si="5"/>
        <v>248181.81818181818</v>
      </c>
      <c r="G80" s="123">
        <f t="shared" si="6"/>
        <v>248181.81818181818</v>
      </c>
      <c r="H80" s="118"/>
    </row>
    <row r="81" spans="1:8" x14ac:dyDescent="0.25">
      <c r="A81" s="25">
        <v>74</v>
      </c>
      <c r="B81" s="124" t="s">
        <v>198</v>
      </c>
      <c r="C81" s="123">
        <v>1</v>
      </c>
      <c r="D81" s="123">
        <f t="shared" si="7"/>
        <v>82727.272727272721</v>
      </c>
      <c r="E81" s="120"/>
      <c r="F81" s="123">
        <f t="shared" si="5"/>
        <v>82727.272727272721</v>
      </c>
      <c r="G81" s="123">
        <f t="shared" si="6"/>
        <v>82727.272727272721</v>
      </c>
      <c r="H81" s="17"/>
    </row>
    <row r="82" spans="1:8" ht="31.2" x14ac:dyDescent="0.25">
      <c r="A82" s="25">
        <v>75</v>
      </c>
      <c r="B82" s="124" t="s">
        <v>199</v>
      </c>
      <c r="C82" s="123">
        <v>2</v>
      </c>
      <c r="D82" s="123">
        <f t="shared" si="7"/>
        <v>165454.54545454544</v>
      </c>
      <c r="E82" s="120"/>
      <c r="F82" s="123">
        <f t="shared" si="5"/>
        <v>165454.54545454544</v>
      </c>
      <c r="G82" s="123">
        <f t="shared" si="6"/>
        <v>165454.54545454544</v>
      </c>
      <c r="H82" s="17"/>
    </row>
    <row r="83" spans="1:8" x14ac:dyDescent="0.25">
      <c r="A83" s="25">
        <v>76</v>
      </c>
      <c r="B83" s="124" t="s">
        <v>200</v>
      </c>
      <c r="C83" s="123">
        <v>3</v>
      </c>
      <c r="D83" s="123">
        <f t="shared" si="7"/>
        <v>248181.81818181818</v>
      </c>
      <c r="E83" s="120"/>
      <c r="F83" s="123">
        <f t="shared" si="5"/>
        <v>248181.81818181818</v>
      </c>
      <c r="G83" s="123">
        <f t="shared" si="6"/>
        <v>248181.81818181818</v>
      </c>
      <c r="H83" s="17"/>
    </row>
    <row r="84" spans="1:8" x14ac:dyDescent="0.25">
      <c r="A84" s="25">
        <v>77</v>
      </c>
      <c r="B84" s="124" t="s">
        <v>201</v>
      </c>
      <c r="C84" s="123">
        <v>3</v>
      </c>
      <c r="D84" s="123">
        <f t="shared" si="7"/>
        <v>248181.81818181818</v>
      </c>
      <c r="E84" s="120"/>
      <c r="F84" s="123">
        <f t="shared" si="5"/>
        <v>248181.81818181818</v>
      </c>
      <c r="G84" s="123">
        <f t="shared" si="6"/>
        <v>248181.81818181818</v>
      </c>
      <c r="H84" s="17"/>
    </row>
    <row r="85" spans="1:8" ht="31.2" x14ac:dyDescent="0.25">
      <c r="A85" s="25">
        <v>78</v>
      </c>
      <c r="B85" s="124" t="s">
        <v>202</v>
      </c>
      <c r="C85" s="123">
        <v>3</v>
      </c>
      <c r="D85" s="123">
        <f t="shared" si="7"/>
        <v>248181.81818181818</v>
      </c>
      <c r="E85" s="120"/>
      <c r="F85" s="123">
        <f t="shared" ref="F85:F98" si="8">D85</f>
        <v>248181.81818181818</v>
      </c>
      <c r="G85" s="123">
        <f t="shared" si="6"/>
        <v>248181.81818181818</v>
      </c>
      <c r="H85" s="17"/>
    </row>
    <row r="86" spans="1:8" x14ac:dyDescent="0.25">
      <c r="A86" s="25">
        <v>79</v>
      </c>
      <c r="B86" s="124" t="s">
        <v>203</v>
      </c>
      <c r="C86" s="123">
        <v>15</v>
      </c>
      <c r="D86" s="123">
        <f t="shared" si="7"/>
        <v>1240909.0909090908</v>
      </c>
      <c r="E86" s="120"/>
      <c r="F86" s="123">
        <f t="shared" si="8"/>
        <v>1240909.0909090908</v>
      </c>
      <c r="G86" s="123">
        <f t="shared" ref="G86:G98" si="9">F86</f>
        <v>1240909.0909090908</v>
      </c>
      <c r="H86" s="17"/>
    </row>
    <row r="87" spans="1:8" x14ac:dyDescent="0.25">
      <c r="A87" s="25">
        <v>80</v>
      </c>
      <c r="B87" s="124" t="s">
        <v>204</v>
      </c>
      <c r="C87" s="123">
        <v>3</v>
      </c>
      <c r="D87" s="123">
        <f t="shared" si="7"/>
        <v>248181.81818181818</v>
      </c>
      <c r="E87" s="120"/>
      <c r="F87" s="123">
        <f t="shared" si="8"/>
        <v>248181.81818181818</v>
      </c>
      <c r="G87" s="123">
        <f t="shared" si="9"/>
        <v>248181.81818181818</v>
      </c>
      <c r="H87" s="17"/>
    </row>
    <row r="88" spans="1:8" ht="31.2" x14ac:dyDescent="0.25">
      <c r="A88" s="25">
        <v>81</v>
      </c>
      <c r="B88" s="124" t="s">
        <v>205</v>
      </c>
      <c r="C88" s="123">
        <v>3</v>
      </c>
      <c r="D88" s="123">
        <f t="shared" si="7"/>
        <v>248181.81818181818</v>
      </c>
      <c r="E88" s="120"/>
      <c r="F88" s="123">
        <f t="shared" si="8"/>
        <v>248181.81818181818</v>
      </c>
      <c r="G88" s="123">
        <f t="shared" si="9"/>
        <v>248181.81818181818</v>
      </c>
      <c r="H88" s="17"/>
    </row>
    <row r="89" spans="1:8" x14ac:dyDescent="0.25">
      <c r="A89" s="25">
        <v>82</v>
      </c>
      <c r="B89" s="124" t="s">
        <v>206</v>
      </c>
      <c r="C89" s="123">
        <v>1</v>
      </c>
      <c r="D89" s="123">
        <f t="shared" si="7"/>
        <v>82727.272727272721</v>
      </c>
      <c r="E89" s="120"/>
      <c r="F89" s="123">
        <f t="shared" si="8"/>
        <v>82727.272727272721</v>
      </c>
      <c r="G89" s="123">
        <f t="shared" si="9"/>
        <v>82727.272727272721</v>
      </c>
      <c r="H89" s="17"/>
    </row>
    <row r="90" spans="1:8" x14ac:dyDescent="0.25">
      <c r="A90" s="25">
        <v>83</v>
      </c>
      <c r="B90" s="124" t="s">
        <v>207</v>
      </c>
      <c r="C90" s="123">
        <v>3</v>
      </c>
      <c r="D90" s="123">
        <f t="shared" si="7"/>
        <v>248181.81818181818</v>
      </c>
      <c r="E90" s="120"/>
      <c r="F90" s="123">
        <f t="shared" si="8"/>
        <v>248181.81818181818</v>
      </c>
      <c r="G90" s="123">
        <f t="shared" si="9"/>
        <v>248181.81818181818</v>
      </c>
      <c r="H90" s="17"/>
    </row>
    <row r="91" spans="1:8" x14ac:dyDescent="0.25">
      <c r="A91" s="25">
        <v>84</v>
      </c>
      <c r="B91" s="124" t="s">
        <v>208</v>
      </c>
      <c r="C91" s="123">
        <v>3</v>
      </c>
      <c r="D91" s="123">
        <f t="shared" si="7"/>
        <v>248181.81818181818</v>
      </c>
      <c r="E91" s="120"/>
      <c r="F91" s="123">
        <f t="shared" si="8"/>
        <v>248181.81818181818</v>
      </c>
      <c r="G91" s="123">
        <f t="shared" si="9"/>
        <v>248181.81818181818</v>
      </c>
      <c r="H91" s="17"/>
    </row>
    <row r="92" spans="1:8" x14ac:dyDescent="0.25">
      <c r="A92" s="25">
        <v>85</v>
      </c>
      <c r="B92" s="124" t="s">
        <v>209</v>
      </c>
      <c r="C92" s="123">
        <v>3</v>
      </c>
      <c r="D92" s="123">
        <f t="shared" si="7"/>
        <v>248181.81818181818</v>
      </c>
      <c r="E92" s="120"/>
      <c r="F92" s="123">
        <f t="shared" si="8"/>
        <v>248181.81818181818</v>
      </c>
      <c r="G92" s="123">
        <f t="shared" si="9"/>
        <v>248181.81818181818</v>
      </c>
      <c r="H92" s="17"/>
    </row>
    <row r="93" spans="1:8" ht="31.2" x14ac:dyDescent="0.25">
      <c r="A93" s="25">
        <v>86</v>
      </c>
      <c r="B93" s="124" t="s">
        <v>210</v>
      </c>
      <c r="C93" s="123">
        <v>2</v>
      </c>
      <c r="D93" s="123">
        <f t="shared" si="7"/>
        <v>165454.54545454544</v>
      </c>
      <c r="E93" s="120"/>
      <c r="F93" s="123">
        <f t="shared" si="8"/>
        <v>165454.54545454544</v>
      </c>
      <c r="G93" s="123">
        <f t="shared" si="9"/>
        <v>165454.54545454544</v>
      </c>
      <c r="H93" s="17"/>
    </row>
    <row r="94" spans="1:8" x14ac:dyDescent="0.25">
      <c r="A94" s="25">
        <v>87</v>
      </c>
      <c r="B94" s="124" t="s">
        <v>211</v>
      </c>
      <c r="C94" s="123">
        <v>2</v>
      </c>
      <c r="D94" s="123">
        <f t="shared" si="7"/>
        <v>165454.54545454544</v>
      </c>
      <c r="E94" s="120"/>
      <c r="F94" s="123">
        <f t="shared" si="8"/>
        <v>165454.54545454544</v>
      </c>
      <c r="G94" s="123">
        <f t="shared" si="9"/>
        <v>165454.54545454544</v>
      </c>
      <c r="H94" s="17"/>
    </row>
    <row r="95" spans="1:8" ht="31.2" x14ac:dyDescent="0.25">
      <c r="A95" s="25">
        <v>88</v>
      </c>
      <c r="B95" s="124" t="s">
        <v>202</v>
      </c>
      <c r="C95" s="123">
        <v>3</v>
      </c>
      <c r="D95" s="123">
        <f t="shared" si="7"/>
        <v>248181.81818181818</v>
      </c>
      <c r="E95" s="120"/>
      <c r="F95" s="123">
        <f t="shared" si="8"/>
        <v>248181.81818181818</v>
      </c>
      <c r="G95" s="123">
        <f t="shared" si="9"/>
        <v>248181.81818181818</v>
      </c>
      <c r="H95" s="17"/>
    </row>
    <row r="96" spans="1:8" x14ac:dyDescent="0.25">
      <c r="A96" s="25">
        <v>89</v>
      </c>
      <c r="B96" s="124" t="s">
        <v>212</v>
      </c>
      <c r="C96" s="123">
        <v>1</v>
      </c>
      <c r="D96" s="123">
        <f t="shared" si="7"/>
        <v>82727.272727272721</v>
      </c>
      <c r="E96" s="120"/>
      <c r="F96" s="123">
        <f t="shared" si="8"/>
        <v>82727.272727272721</v>
      </c>
      <c r="G96" s="123">
        <f t="shared" si="9"/>
        <v>82727.272727272721</v>
      </c>
      <c r="H96" s="17"/>
    </row>
    <row r="97" spans="1:8" x14ac:dyDescent="0.25">
      <c r="A97" s="25">
        <v>90</v>
      </c>
      <c r="B97" s="124" t="s">
        <v>213</v>
      </c>
      <c r="C97" s="123">
        <v>2</v>
      </c>
      <c r="D97" s="123">
        <f t="shared" si="7"/>
        <v>165454.54545454544</v>
      </c>
      <c r="E97" s="120"/>
      <c r="F97" s="123">
        <f t="shared" si="8"/>
        <v>165454.54545454544</v>
      </c>
      <c r="G97" s="123">
        <f t="shared" si="9"/>
        <v>165454.54545454544</v>
      </c>
      <c r="H97" s="17"/>
    </row>
    <row r="98" spans="1:8" x14ac:dyDescent="0.25">
      <c r="A98" s="25">
        <v>91</v>
      </c>
      <c r="B98" s="124" t="s">
        <v>214</v>
      </c>
      <c r="C98" s="123">
        <v>2</v>
      </c>
      <c r="D98" s="123">
        <f t="shared" ref="D98" si="10">C98*3070000/30/2</f>
        <v>102333.33333333333</v>
      </c>
      <c r="E98" s="120"/>
      <c r="F98" s="123">
        <f t="shared" si="8"/>
        <v>102333.33333333333</v>
      </c>
      <c r="G98" s="123">
        <f t="shared" si="9"/>
        <v>102333.33333333333</v>
      </c>
      <c r="H98" s="17"/>
    </row>
    <row r="99" spans="1:8" x14ac:dyDescent="0.25">
      <c r="A99" s="25"/>
      <c r="B99" s="4" t="s">
        <v>5</v>
      </c>
      <c r="C99" s="121">
        <f>SUM(C8:C98)</f>
        <v>298</v>
      </c>
      <c r="D99" s="121">
        <f>SUM(D8:D98)</f>
        <v>24589606.060606044</v>
      </c>
      <c r="E99" s="122">
        <f>SUM(E8:E98)</f>
        <v>0</v>
      </c>
      <c r="F99" s="121">
        <f>SUM(F8:F98)</f>
        <v>24589606.060606044</v>
      </c>
      <c r="G99" s="121">
        <f>ROUND(SUM(G8:G98),-3)</f>
        <v>24590000</v>
      </c>
      <c r="H99" s="17"/>
    </row>
    <row r="100" spans="1:8" ht="25.2" customHeight="1" x14ac:dyDescent="0.35">
      <c r="B100" s="153" t="s">
        <v>233</v>
      </c>
      <c r="C100" s="153"/>
      <c r="D100" s="153"/>
      <c r="E100" s="153"/>
      <c r="F100" s="153"/>
      <c r="G100" s="153"/>
      <c r="H100" s="153"/>
    </row>
  </sheetData>
  <mergeCells count="12">
    <mergeCell ref="B100:H100"/>
    <mergeCell ref="A1:H1"/>
    <mergeCell ref="A2:H2"/>
    <mergeCell ref="A3:H3"/>
    <mergeCell ref="A5:A6"/>
    <mergeCell ref="B5:B6"/>
    <mergeCell ref="C5:C6"/>
    <mergeCell ref="H5:H6"/>
    <mergeCell ref="D5:D6"/>
    <mergeCell ref="G5:G6"/>
    <mergeCell ref="E5:E6"/>
    <mergeCell ref="F5:F6"/>
  </mergeCells>
  <printOptions horizontalCentered="1"/>
  <pageMargins left="0.1" right="0.1" top="0.5" bottom="0.25" header="0.17" footer="0.25"/>
  <pageSetup paperSize="9" orientation="landscape" r:id="rId1"/>
  <headerFooter alignWithMargins="0">
    <oddHeader xml:space="preserve">&amp;R&amp;12Bảng số 5
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BANG 1-TONG HOP</vt:lpstr>
      <vt:lpstr>BANG 5-THU NO</vt:lpstr>
      <vt:lpstr>BANG 2 (CC, VC, NLĐ)</vt:lpstr>
      <vt:lpstr>BANG 2.1 (NLĐ KHAC)</vt:lpstr>
      <vt:lpstr>BANG 2.2 (CC X-P)</vt:lpstr>
      <vt:lpstr>BANG 3 (CC, VC TP)</vt:lpstr>
      <vt:lpstr>BANG 4 (DN)</vt:lpstr>
      <vt:lpstr>BANG 5 (NLD cua DN)</vt:lpstr>
      <vt:lpstr>'BANG 1-TONG HOP'!Print_Area</vt:lpstr>
      <vt:lpstr>'BANG 2 (CC, VC, NLĐ)'!Print_Area</vt:lpstr>
      <vt:lpstr>'BANG 2.1 (NLĐ KHAC)'!Print_Area</vt:lpstr>
      <vt:lpstr>'BANG 2.2 (CC X-P)'!Print_Area</vt:lpstr>
      <vt:lpstr>'BANG 4 (DN)'!Print_Area</vt:lpstr>
      <vt:lpstr>'BANG 5 (NLD cua DN)'!Print_Area</vt:lpstr>
      <vt:lpstr>'BANG 2 (CC, VC, NLĐ)'!Print_Titles</vt:lpstr>
      <vt:lpstr>'BANG 2.1 (NLĐ KHAC)'!Print_Titles</vt:lpstr>
      <vt:lpstr>'BANG 2.2 (CC X-P)'!Print_Titles</vt:lpstr>
      <vt:lpstr>'BANG 4 (DN)'!Print_Titles</vt:lpstr>
      <vt:lpstr>'BANG 5 (NLD cua DN)'!Print_Titles</vt:lpstr>
    </vt:vector>
  </TitlesOfParts>
  <Company>091.3669577 - Anh Hai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Hai</dc:creator>
  <cp:lastModifiedBy>FPTSHOP</cp:lastModifiedBy>
  <cp:lastPrinted>2023-08-22T08:57:43Z</cp:lastPrinted>
  <dcterms:created xsi:type="dcterms:W3CDTF">2015-11-09T08:28:20Z</dcterms:created>
  <dcterms:modified xsi:type="dcterms:W3CDTF">2024-03-25T22:44:44Z</dcterms:modified>
</cp:coreProperties>
</file>